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ASUS\Downloads\"/>
    </mc:Choice>
  </mc:AlternateContent>
  <xr:revisionPtr revIDLastSave="0" documentId="13_ncr:1_{5F7F398E-9D2F-4F8E-8302-8B0E2CB66A9D}" xr6:coauthVersionLast="47" xr6:coauthVersionMax="47" xr10:uidLastSave="{00000000-0000-0000-0000-000000000000}"/>
  <bookViews>
    <workbookView xWindow="5700" yWindow="5400" windowWidth="28800" windowHeight="15885" xr2:uid="{00000000-000D-0000-FFFF-FFFF00000000}"/>
  </bookViews>
  <sheets>
    <sheet name="AIML Dummy ideas" sheetId="1" r:id="rId1"/>
    <sheet name="Supplier Workshop Ideas" sheetId="3" state="hidden" r:id="rId2"/>
    <sheet name="Summary - Supplier Workshop" sheetId="4" state="hidden" r:id="rId3"/>
  </sheets>
  <externalReferences>
    <externalReference r:id="rId4"/>
  </externalReferences>
  <definedNames>
    <definedName name="_xlnm._FilterDatabase" localSheetId="0" hidden="1">'AIML Dummy ideas'!$A$1:$BD$1</definedName>
    <definedName name="_xlnm._FilterDatabase" localSheetId="1" hidden="1">'Supplier Workshop Ideas'!$A$3:$AR$78</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2" i="1" l="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5" i="4"/>
  <c r="D6" i="4"/>
  <c r="D7" i="4"/>
  <c r="D8" i="4"/>
  <c r="D9" i="4"/>
  <c r="D10" i="4"/>
  <c r="D11" i="4"/>
  <c r="D12" i="4"/>
  <c r="D13" i="4"/>
  <c r="D14" i="4"/>
  <c r="D4" i="4"/>
  <c r="AO78" i="3"/>
  <c r="AN78" i="3"/>
  <c r="AL78" i="3"/>
  <c r="AL77" i="3"/>
  <c r="AL76" i="3"/>
  <c r="AL75" i="3"/>
  <c r="AL74" i="3"/>
  <c r="AL73" i="3"/>
  <c r="AL72" i="3"/>
  <c r="AL71" i="3"/>
  <c r="AL70" i="3"/>
  <c r="AL69" i="3"/>
  <c r="AL68" i="3"/>
  <c r="AL67" i="3"/>
  <c r="AL66" i="3"/>
  <c r="AL65" i="3"/>
  <c r="AL64" i="3"/>
  <c r="AL63" i="3"/>
  <c r="AL62" i="3"/>
  <c r="AL61" i="3"/>
  <c r="AL60" i="3"/>
  <c r="AL59" i="3"/>
  <c r="AL58" i="3"/>
  <c r="AL57" i="3"/>
  <c r="AL56" i="3"/>
  <c r="AL55" i="3"/>
  <c r="AL54" i="3"/>
  <c r="AL53" i="3"/>
  <c r="AL52" i="3"/>
  <c r="AL51" i="3"/>
  <c r="AL50" i="3"/>
  <c r="AL49" i="3"/>
  <c r="AL48" i="3"/>
  <c r="AL47" i="3"/>
  <c r="AL46" i="3"/>
  <c r="AL45" i="3"/>
  <c r="AL44" i="3"/>
  <c r="AL43" i="3"/>
  <c r="AL42" i="3"/>
  <c r="AL41" i="3"/>
  <c r="AL40" i="3"/>
  <c r="AL39" i="3"/>
  <c r="AL38" i="3"/>
  <c r="AL37" i="3"/>
  <c r="AL36" i="3"/>
  <c r="AL35" i="3"/>
  <c r="AL34" i="3"/>
  <c r="AL33" i="3"/>
  <c r="AL32" i="3"/>
  <c r="AL31" i="3"/>
  <c r="AL30" i="3"/>
  <c r="AL29" i="3"/>
  <c r="AL28" i="3"/>
  <c r="AL27" i="3"/>
  <c r="AL26" i="3"/>
  <c r="AL25" i="3"/>
  <c r="AL24" i="3"/>
  <c r="AL23" i="3"/>
  <c r="AL22" i="3"/>
  <c r="AL21" i="3"/>
  <c r="AL20" i="3"/>
  <c r="AL19" i="3"/>
  <c r="AL18" i="3"/>
  <c r="AL17" i="3"/>
  <c r="AL16" i="3"/>
  <c r="AL15" i="3"/>
  <c r="AL14" i="3"/>
  <c r="AL13" i="3"/>
  <c r="AL12" i="3"/>
  <c r="AL11" i="3"/>
  <c r="AL10" i="3"/>
  <c r="AL9" i="3"/>
  <c r="AL8" i="3"/>
  <c r="AL7" i="3"/>
  <c r="AL6" i="3"/>
  <c r="AL5" i="3"/>
  <c r="AL4" i="3"/>
  <c r="AI78" i="3"/>
  <c r="AH78" i="3"/>
  <c r="AH77" i="3"/>
  <c r="AH76" i="3"/>
  <c r="AH75" i="3"/>
  <c r="AH74" i="3"/>
  <c r="AH73" i="3"/>
  <c r="AH72" i="3"/>
  <c r="AH71" i="3"/>
  <c r="AH70" i="3"/>
  <c r="AH69" i="3"/>
  <c r="AH68" i="3"/>
  <c r="AH67" i="3"/>
  <c r="AH66" i="3"/>
  <c r="AH65" i="3"/>
  <c r="AH64" i="3"/>
  <c r="AH63" i="3"/>
  <c r="AH62" i="3"/>
  <c r="AH61" i="3"/>
  <c r="AH60" i="3"/>
  <c r="AH59" i="3"/>
  <c r="AH58" i="3"/>
  <c r="AH57" i="3"/>
  <c r="AH56" i="3"/>
  <c r="AH55" i="3"/>
  <c r="AH54" i="3"/>
  <c r="AH53" i="3"/>
  <c r="AH52" i="3"/>
  <c r="AH51" i="3"/>
  <c r="AH50" i="3"/>
  <c r="AH49" i="3"/>
  <c r="AH48" i="3"/>
  <c r="AH47" i="3"/>
  <c r="AH46" i="3"/>
  <c r="AH45" i="3"/>
  <c r="AH44" i="3"/>
  <c r="AH43" i="3"/>
  <c r="AH42" i="3"/>
  <c r="AH41" i="3"/>
  <c r="AH40" i="3"/>
  <c r="AH39" i="3"/>
  <c r="AH38" i="3"/>
  <c r="AH37" i="3"/>
  <c r="AH36" i="3"/>
  <c r="AH35" i="3"/>
  <c r="AH34" i="3"/>
  <c r="AH33" i="3"/>
  <c r="AH32" i="3"/>
  <c r="AH31" i="3"/>
  <c r="AH30" i="3"/>
  <c r="AH29" i="3"/>
  <c r="AH28" i="3"/>
  <c r="AH27" i="3"/>
  <c r="AH26" i="3"/>
  <c r="AH25" i="3"/>
  <c r="AH24" i="3"/>
  <c r="AH23" i="3"/>
  <c r="AH22" i="3"/>
  <c r="AH21" i="3"/>
  <c r="AH20" i="3"/>
  <c r="AH19" i="3"/>
  <c r="AH18" i="3"/>
  <c r="AH17" i="3"/>
  <c r="AH16" i="3"/>
  <c r="AH15" i="3"/>
  <c r="AH14" i="3"/>
  <c r="AH13" i="3"/>
  <c r="AH12" i="3"/>
  <c r="AH11" i="3"/>
  <c r="AH10" i="3"/>
  <c r="AH9" i="3"/>
  <c r="AH8" i="3"/>
  <c r="AH7" i="3"/>
  <c r="AH6" i="3"/>
  <c r="AH5" i="3"/>
  <c r="AH4" i="3"/>
  <c r="AE78" i="3"/>
  <c r="AE77" i="3"/>
  <c r="AE76" i="3"/>
  <c r="AE75" i="3"/>
  <c r="AE74" i="3"/>
  <c r="AE73" i="3"/>
  <c r="AE72" i="3"/>
  <c r="AE71" i="3"/>
  <c r="AE70" i="3"/>
  <c r="AE69" i="3"/>
  <c r="AE68" i="3"/>
  <c r="AE67" i="3"/>
  <c r="AE66" i="3"/>
  <c r="AE65" i="3"/>
  <c r="AE64" i="3"/>
  <c r="AE63" i="3"/>
  <c r="AE62" i="3"/>
  <c r="AE61" i="3"/>
  <c r="AE60" i="3"/>
  <c r="AE59" i="3"/>
  <c r="AE58" i="3"/>
  <c r="AE57" i="3"/>
  <c r="AE56" i="3"/>
  <c r="AE55" i="3"/>
  <c r="AE54" i="3"/>
  <c r="AE53" i="3"/>
  <c r="AE52" i="3"/>
  <c r="AE51" i="3"/>
  <c r="AE50" i="3"/>
  <c r="AE49" i="3"/>
  <c r="AE48" i="3"/>
  <c r="AE47" i="3"/>
  <c r="AE46" i="3"/>
  <c r="AE45" i="3"/>
  <c r="AE44" i="3"/>
  <c r="AE43" i="3"/>
  <c r="AE42" i="3"/>
  <c r="AE41" i="3"/>
  <c r="AE40" i="3"/>
  <c r="AE39" i="3"/>
  <c r="AE38" i="3"/>
  <c r="AE37" i="3"/>
  <c r="AE36" i="3"/>
  <c r="AE35" i="3"/>
  <c r="AE34" i="3"/>
  <c r="AE33" i="3"/>
  <c r="AE32" i="3"/>
  <c r="AE31" i="3"/>
  <c r="AE30" i="3"/>
  <c r="AE29" i="3"/>
  <c r="AE28" i="3"/>
  <c r="AE27" i="3"/>
  <c r="AE26" i="3"/>
  <c r="AE25" i="3"/>
  <c r="AE24" i="3"/>
  <c r="AE23" i="3"/>
  <c r="AE22" i="3"/>
  <c r="AE21" i="3"/>
  <c r="AE20" i="3"/>
  <c r="AE19" i="3"/>
  <c r="AE18" i="3"/>
  <c r="AE17" i="3"/>
  <c r="AE16" i="3"/>
  <c r="AE15" i="3"/>
  <c r="AE14" i="3"/>
  <c r="AE13" i="3"/>
  <c r="AE12" i="3"/>
  <c r="AE11" i="3"/>
  <c r="AE10" i="3"/>
  <c r="AE9" i="3"/>
  <c r="AE8" i="3"/>
  <c r="AE7" i="3"/>
  <c r="AE6" i="3"/>
  <c r="AE5" i="3"/>
  <c r="AE4" i="3"/>
  <c r="AG78" i="3"/>
  <c r="AF78" i="3"/>
  <c r="AF77" i="3"/>
  <c r="AF76" i="3"/>
  <c r="AF75" i="3"/>
  <c r="AF74" i="3"/>
  <c r="AF73" i="3"/>
  <c r="AF72" i="3"/>
  <c r="AF71" i="3"/>
  <c r="AF70" i="3"/>
  <c r="AF69" i="3"/>
  <c r="AF68" i="3"/>
  <c r="AF67" i="3"/>
  <c r="AF66" i="3"/>
  <c r="AF65" i="3"/>
  <c r="AF64" i="3"/>
  <c r="AF63" i="3"/>
  <c r="AF62" i="3"/>
  <c r="AF61" i="3"/>
  <c r="AF60" i="3"/>
  <c r="AF59" i="3"/>
  <c r="AF58" i="3"/>
  <c r="AF57" i="3"/>
  <c r="AF56" i="3"/>
  <c r="AF55" i="3"/>
  <c r="AF54" i="3"/>
  <c r="AF53" i="3"/>
  <c r="AF52" i="3"/>
  <c r="AF51" i="3"/>
  <c r="AF50" i="3"/>
  <c r="AF49" i="3"/>
  <c r="AF48" i="3"/>
  <c r="AF47" i="3"/>
  <c r="AF46" i="3"/>
  <c r="AF45" i="3"/>
  <c r="AF44" i="3"/>
  <c r="AF43" i="3"/>
  <c r="AF42" i="3"/>
  <c r="AF41" i="3"/>
  <c r="AF40" i="3"/>
  <c r="AF39" i="3"/>
  <c r="AF38" i="3"/>
  <c r="AF37" i="3"/>
  <c r="AF36" i="3"/>
  <c r="AF35" i="3"/>
  <c r="AF34" i="3"/>
  <c r="AF33" i="3"/>
  <c r="AF32" i="3"/>
  <c r="AF31" i="3"/>
  <c r="AF30" i="3"/>
  <c r="AF29" i="3"/>
  <c r="AF28" i="3"/>
  <c r="AF27" i="3"/>
  <c r="AF26" i="3"/>
  <c r="AF25" i="3"/>
  <c r="AF24" i="3"/>
  <c r="AF23" i="3"/>
  <c r="AF22" i="3"/>
  <c r="AF21" i="3"/>
  <c r="AF20" i="3"/>
  <c r="AF19" i="3"/>
  <c r="AF18" i="3"/>
  <c r="AF17" i="3"/>
  <c r="AF16" i="3"/>
  <c r="AF15" i="3"/>
  <c r="AF14" i="3"/>
  <c r="AF13" i="3"/>
  <c r="AF12" i="3"/>
  <c r="AF11" i="3"/>
  <c r="AF10" i="3"/>
  <c r="AF9" i="3"/>
  <c r="AF8" i="3"/>
  <c r="AF7" i="3"/>
  <c r="AF6" i="3"/>
  <c r="AF5" i="3"/>
  <c r="AF4" i="3"/>
  <c r="D15" i="4" l="1"/>
  <c r="AI51" i="3"/>
  <c r="AG51" i="3"/>
  <c r="AI50" i="3"/>
  <c r="AG50" i="3"/>
  <c r="AI49" i="3"/>
  <c r="AG49" i="3"/>
  <c r="AI48" i="3"/>
  <c r="AG48" i="3"/>
  <c r="AI47" i="3"/>
  <c r="AG47" i="3"/>
  <c r="AG46" i="3"/>
  <c r="AG45" i="3"/>
  <c r="AI44" i="3"/>
  <c r="AG44" i="3"/>
  <c r="AG43" i="3"/>
  <c r="AI42" i="3"/>
  <c r="AG42" i="3"/>
  <c r="AI41" i="3"/>
  <c r="AG41" i="3"/>
  <c r="AI40" i="3"/>
  <c r="AG40" i="3"/>
  <c r="AI39" i="3"/>
  <c r="AG39" i="3"/>
  <c r="AI38" i="3"/>
  <c r="AG38" i="3"/>
  <c r="AI37" i="3"/>
  <c r="AG37" i="3"/>
  <c r="AI36" i="3"/>
  <c r="AG36" i="3"/>
  <c r="AI35" i="3"/>
  <c r="AG35" i="3"/>
  <c r="AI34" i="3"/>
  <c r="AG34" i="3"/>
  <c r="AG33" i="3"/>
  <c r="AI32" i="3"/>
  <c r="AG32" i="3"/>
  <c r="AI31" i="3"/>
  <c r="AG31" i="3"/>
  <c r="AI30" i="3"/>
  <c r="AG30" i="3"/>
  <c r="AI29" i="3"/>
  <c r="AG29" i="3"/>
  <c r="AI28" i="3"/>
  <c r="AG28" i="3"/>
  <c r="AI27" i="3"/>
  <c r="AG27" i="3"/>
  <c r="AI26" i="3"/>
  <c r="AG26" i="3"/>
  <c r="AI46" i="3"/>
  <c r="AI45" i="3"/>
  <c r="AI43" i="3"/>
  <c r="AI33" i="3"/>
  <c r="AI18" i="3"/>
  <c r="AG18" i="3"/>
  <c r="AI17" i="3"/>
  <c r="AG17" i="3"/>
  <c r="AI16" i="3"/>
  <c r="AG16" i="3"/>
  <c r="AI15" i="3"/>
  <c r="AG15" i="3"/>
  <c r="AI14" i="3"/>
  <c r="AG14" i="3"/>
  <c r="AI13" i="3"/>
  <c r="AG13" i="3"/>
  <c r="AI12" i="3"/>
  <c r="AG12" i="3"/>
  <c r="AI11" i="3"/>
  <c r="AG11" i="3"/>
  <c r="AI10" i="3"/>
  <c r="AG10" i="3"/>
  <c r="AG9" i="3"/>
  <c r="AI8" i="3"/>
  <c r="AG8" i="3"/>
  <c r="AI7" i="3"/>
  <c r="AG7" i="3"/>
  <c r="AI6" i="3"/>
  <c r="AG6" i="3"/>
  <c r="AI5" i="3"/>
  <c r="AG5" i="3"/>
  <c r="AI4" i="3"/>
  <c r="AG4" i="3"/>
  <c r="AI22" i="3"/>
  <c r="AI21" i="3"/>
  <c r="AI20" i="3"/>
  <c r="AI19" i="3"/>
  <c r="AI57" i="3"/>
  <c r="AI61" i="3"/>
  <c r="AI60" i="3"/>
  <c r="AI59" i="3"/>
  <c r="AI58" i="3"/>
  <c r="AI68" i="3"/>
  <c r="AI67" i="3"/>
  <c r="AI66" i="3"/>
  <c r="AI65" i="3"/>
  <c r="AI64" i="3"/>
  <c r="AI63" i="3"/>
  <c r="AI62" i="3"/>
  <c r="AI77" i="3"/>
  <c r="AI76" i="3"/>
  <c r="AI75" i="3"/>
  <c r="AI74" i="3"/>
  <c r="AI73" i="3"/>
  <c r="AI72" i="3"/>
  <c r="AI71" i="3"/>
  <c r="AI70" i="3"/>
  <c r="AI69" i="3"/>
  <c r="AG22" i="3"/>
  <c r="AG21" i="3"/>
  <c r="AG20" i="3"/>
  <c r="AG19" i="3"/>
  <c r="AG57" i="3"/>
  <c r="AG61" i="3"/>
  <c r="AG60" i="3"/>
  <c r="AG59" i="3"/>
  <c r="AG58" i="3"/>
  <c r="AG68" i="3"/>
  <c r="AG67" i="3"/>
  <c r="AG66" i="3"/>
  <c r="AG65" i="3"/>
  <c r="AG64" i="3"/>
  <c r="AG63" i="3"/>
  <c r="AG62" i="3"/>
  <c r="AG77" i="3"/>
  <c r="AG76" i="3"/>
  <c r="AG75" i="3"/>
  <c r="AG74" i="3"/>
  <c r="AG73" i="3"/>
  <c r="AG72" i="3"/>
  <c r="AG71" i="3"/>
  <c r="AG70" i="3"/>
  <c r="AG69" i="3"/>
  <c r="AG25" i="3"/>
  <c r="AG24" i="3"/>
  <c r="AG23" i="3"/>
  <c r="AG55" i="3"/>
  <c r="AG54" i="3"/>
  <c r="AG53" i="3"/>
  <c r="AG52" i="3"/>
  <c r="AG56" i="3"/>
  <c r="F30" i="4"/>
  <c r="F33" i="4" s="1"/>
  <c r="E30" i="4"/>
  <c r="E33" i="4" s="1"/>
  <c r="D30" i="4"/>
  <c r="D33" i="4" s="1"/>
  <c r="C30" i="4"/>
  <c r="C33" i="4" s="1"/>
  <c r="F25" i="4"/>
  <c r="E25" i="4"/>
  <c r="D25" i="4"/>
  <c r="C25" i="4"/>
  <c r="I14" i="4"/>
  <c r="H14" i="4"/>
  <c r="C14" i="4"/>
  <c r="E14" i="4" s="1"/>
  <c r="I13" i="4"/>
  <c r="H13" i="4"/>
  <c r="G13" i="4"/>
  <c r="F13" i="4"/>
  <c r="C13" i="4"/>
  <c r="E13" i="4" s="1"/>
  <c r="I12" i="4"/>
  <c r="H12" i="4"/>
  <c r="C12" i="4"/>
  <c r="E12" i="4" s="1"/>
  <c r="I11" i="4"/>
  <c r="H11" i="4"/>
  <c r="G11" i="4"/>
  <c r="C11" i="4"/>
  <c r="E11" i="4" s="1"/>
  <c r="I10" i="4"/>
  <c r="H10" i="4"/>
  <c r="G10" i="4"/>
  <c r="F10" i="4"/>
  <c r="C10" i="4"/>
  <c r="E10" i="4" s="1"/>
  <c r="I9" i="4"/>
  <c r="H9" i="4"/>
  <c r="G9" i="4"/>
  <c r="F9" i="4"/>
  <c r="C9" i="4"/>
  <c r="E9" i="4" s="1"/>
  <c r="I8" i="4"/>
  <c r="H8" i="4"/>
  <c r="G8" i="4"/>
  <c r="C8" i="4"/>
  <c r="E8" i="4" s="1"/>
  <c r="I7" i="4"/>
  <c r="H7" i="4"/>
  <c r="C7" i="4"/>
  <c r="E7" i="4" s="1"/>
  <c r="I6" i="4"/>
  <c r="H6" i="4"/>
  <c r="C6" i="4"/>
  <c r="E6" i="4" s="1"/>
  <c r="I5" i="4"/>
  <c r="H5" i="4"/>
  <c r="C5" i="4"/>
  <c r="E5" i="4" s="1"/>
  <c r="I4" i="4"/>
  <c r="H4" i="4"/>
  <c r="C4" i="4"/>
  <c r="E4" i="4" s="1"/>
  <c r="E15" i="4" l="1"/>
  <c r="AI9" i="3"/>
  <c r="H15" i="4"/>
  <c r="I15" i="4"/>
  <c r="C15" i="4"/>
  <c r="F15" i="4"/>
  <c r="G15" i="4"/>
  <c r="AO71" i="3" l="1"/>
  <c r="AN71" i="3"/>
  <c r="AO62" i="3"/>
  <c r="AN62" i="3"/>
  <c r="AO8" i="3"/>
  <c r="AN8" i="3"/>
  <c r="AO12" i="3"/>
  <c r="AN12" i="3"/>
  <c r="AO51" i="3"/>
  <c r="AN51" i="3"/>
  <c r="AO35" i="3"/>
  <c r="AN35" i="3"/>
  <c r="AO58" i="3"/>
  <c r="AN58" i="3"/>
  <c r="AO67" i="3"/>
  <c r="AN67" i="3"/>
  <c r="AO44" i="3"/>
  <c r="AN44" i="3"/>
  <c r="AO61" i="3"/>
  <c r="AN61" i="3"/>
  <c r="AO11" i="3"/>
  <c r="AN11" i="3"/>
  <c r="AO76" i="3"/>
  <c r="AN76" i="3"/>
  <c r="AO34" i="3"/>
  <c r="AN34" i="3"/>
  <c r="AO15" i="3"/>
  <c r="AN15" i="3"/>
  <c r="AO43" i="3"/>
  <c r="AN43" i="3"/>
  <c r="AO38" i="3"/>
  <c r="AN38" i="3"/>
  <c r="AO27" i="3"/>
  <c r="AN27" i="3"/>
  <c r="AO77" i="3"/>
  <c r="AN77" i="3"/>
  <c r="AO75" i="3"/>
  <c r="AN75" i="3"/>
  <c r="AO36" i="3"/>
  <c r="AN36" i="3"/>
  <c r="AO64" i="3"/>
  <c r="AN64" i="3"/>
  <c r="AO20" i="3"/>
  <c r="AN20" i="3"/>
  <c r="AO22" i="3"/>
  <c r="AN22" i="3"/>
  <c r="AO19" i="3"/>
  <c r="AN19" i="3"/>
  <c r="AO49" i="3"/>
  <c r="AN49" i="3"/>
  <c r="AO30" i="3"/>
  <c r="AN30" i="3"/>
  <c r="AO33" i="3"/>
  <c r="AN33" i="3"/>
  <c r="AO17" i="3"/>
  <c r="AN17" i="3"/>
  <c r="AO69" i="3"/>
  <c r="AN69" i="3"/>
  <c r="AO31" i="3"/>
  <c r="AN31" i="3"/>
  <c r="AO6" i="3"/>
  <c r="AN6" i="3"/>
  <c r="AO72" i="3"/>
  <c r="AN72" i="3"/>
  <c r="AO40" i="3"/>
  <c r="AN40" i="3"/>
  <c r="AO74" i="3"/>
  <c r="AN74" i="3"/>
  <c r="AO50" i="3"/>
  <c r="AN50" i="3"/>
  <c r="AO28" i="3"/>
  <c r="AN28" i="3"/>
  <c r="AO10" i="3"/>
  <c r="AN10" i="3"/>
  <c r="AO14" i="3"/>
  <c r="AN14" i="3"/>
  <c r="AO18" i="3"/>
  <c r="AN18" i="3"/>
  <c r="AO57" i="3"/>
  <c r="AN57" i="3"/>
  <c r="AO63" i="3"/>
  <c r="AN63" i="3"/>
  <c r="AO32" i="3"/>
  <c r="AN32" i="3"/>
  <c r="AO42" i="3"/>
  <c r="AN42" i="3"/>
  <c r="AO5" i="3"/>
  <c r="AN5" i="3"/>
  <c r="AO9" i="3"/>
  <c r="AN9" i="3"/>
  <c r="AO21" i="3"/>
  <c r="AN21" i="3"/>
  <c r="AO47" i="3"/>
  <c r="AN47" i="3"/>
  <c r="AO45" i="3"/>
  <c r="AN45" i="3"/>
  <c r="AO59" i="3"/>
  <c r="AN59" i="3"/>
  <c r="AO68" i="3"/>
  <c r="AN68" i="3"/>
  <c r="AO7" i="3"/>
  <c r="AN7" i="3"/>
  <c r="AO65" i="3"/>
  <c r="AN65" i="3"/>
  <c r="AO16" i="3"/>
  <c r="AN16" i="3"/>
  <c r="AO46" i="3"/>
  <c r="AN46" i="3"/>
  <c r="AO37" i="3"/>
  <c r="AN37" i="3"/>
  <c r="AO73" i="3"/>
  <c r="AN73" i="3"/>
  <c r="AO4" i="3"/>
  <c r="Q4" i="3" s="1"/>
  <c r="AN4" i="3"/>
  <c r="AO13" i="3"/>
  <c r="AN13" i="3"/>
  <c r="AO39" i="3"/>
  <c r="AN39" i="3"/>
  <c r="AO29" i="3"/>
  <c r="AN29" i="3"/>
  <c r="AO70" i="3"/>
  <c r="AN70" i="3"/>
  <c r="AO48" i="3"/>
  <c r="AN48" i="3"/>
  <c r="AO66" i="3"/>
  <c r="AN66" i="3"/>
  <c r="AO41" i="3"/>
  <c r="AN41" i="3"/>
  <c r="AO60" i="3"/>
  <c r="AN60" i="3"/>
  <c r="AO26" i="3"/>
  <c r="AN26" i="3"/>
  <c r="AI55" i="3" l="1"/>
  <c r="AI54" i="3" l="1"/>
  <c r="AI56" i="3"/>
  <c r="AI52" i="3"/>
  <c r="AI53" i="3"/>
  <c r="AI23" i="3"/>
  <c r="AI24" i="3"/>
  <c r="AI25" i="3"/>
  <c r="AN55" i="3"/>
  <c r="AN24" i="3" l="1"/>
  <c r="AN52" i="3"/>
  <c r="AN53" i="3"/>
  <c r="AN23" i="3"/>
  <c r="AN25" i="3"/>
  <c r="AN56" i="3"/>
  <c r="AN54" i="3"/>
  <c r="AO23" i="3" l="1"/>
  <c r="AO53" i="3"/>
  <c r="AO54" i="3"/>
  <c r="AO56" i="3"/>
  <c r="AO52" i="3"/>
  <c r="AO55" i="3"/>
  <c r="AO25" i="3"/>
  <c r="AO24" i="3"/>
</calcChain>
</file>

<file path=xl/sharedStrings.xml><?xml version="1.0" encoding="utf-8"?>
<sst xmlns="http://schemas.openxmlformats.org/spreadsheetml/2006/main" count="7646" uniqueCount="2262">
  <si>
    <t>Sr.No</t>
  </si>
  <si>
    <t>Idea Id</t>
  </si>
  <si>
    <t>Weight Saving(Kg)</t>
  </si>
  <si>
    <t>Saving Value(INR)</t>
  </si>
  <si>
    <t>Competitor Product Scenario</t>
  </si>
  <si>
    <t>Cost Reduction Idea Proposal</t>
  </si>
  <si>
    <t>Impact on Other Systems</t>
  </si>
  <si>
    <t>Estimated Cost Savings - Breakup</t>
  </si>
  <si>
    <t>Client Proposal/Rejection Statement</t>
  </si>
  <si>
    <t>CAE Required (No/Yes)</t>
  </si>
  <si>
    <t>Homologation Required (No/Yes)</t>
  </si>
  <si>
    <t>Styling Change (No/Yes)</t>
  </si>
  <si>
    <t>Part Level Testing (No/Yes)</t>
  </si>
  <si>
    <t>Assembly Trials (No/Yes)</t>
  </si>
  <si>
    <t>CAD Drawing Update (No/Yes)</t>
  </si>
  <si>
    <t>ECN Required (No/Yes)</t>
  </si>
  <si>
    <t>Part Production Trials (No/Yes)</t>
  </si>
  <si>
    <t>Vehicle Level Testing (No/Yes)</t>
  </si>
  <si>
    <t>Competitor Vehicle Image</t>
  </si>
  <si>
    <t>Proposal Image</t>
  </si>
  <si>
    <t>Idea Generated By</t>
  </si>
  <si>
    <t>New Tool Required (No/Yes)</t>
  </si>
  <si>
    <t>New Tool Cost</t>
  </si>
  <si>
    <t>Tool Modification Required (No/Yes)</t>
  </si>
  <si>
    <t>Tool Modification Cost</t>
  </si>
  <si>
    <t>MGI Estimated Cost Savings</t>
  </si>
  <si>
    <t>Group ID</t>
  </si>
  <si>
    <r>
      <t>Status</t>
    </r>
    <r>
      <rPr>
        <sz val="11"/>
        <rFont val="Calibri"/>
        <family val="2"/>
      </rPr>
      <t xml:space="preserve"> (OK/TBD/NG)</t>
    </r>
  </si>
  <si>
    <t>Variants</t>
  </si>
  <si>
    <t>Current Status</t>
  </si>
  <si>
    <t>Way Forward</t>
  </si>
  <si>
    <t>Resp</t>
  </si>
  <si>
    <t>Dept</t>
  </si>
  <si>
    <t>Target Date</t>
  </si>
  <si>
    <t>KD/LC</t>
  </si>
  <si>
    <t>Mix</t>
  </si>
  <si>
    <t>Volume</t>
  </si>
  <si>
    <t>MGI Estimated Gross saving</t>
  </si>
  <si>
    <t>Wtd. Avg.</t>
  </si>
  <si>
    <t>Purchase Praposal</t>
  </si>
  <si>
    <t>Est. Impl. Date</t>
  </si>
  <si>
    <t>Investment (Cr)</t>
  </si>
  <si>
    <t>Interest</t>
  </si>
  <si>
    <t>Payback months</t>
  </si>
  <si>
    <t>MGI PE Feasibilty</t>
  </si>
  <si>
    <t>Homeroom Approval</t>
  </si>
  <si>
    <t>PP Approval</t>
  </si>
  <si>
    <t>Supplier feasibility</t>
  </si>
  <si>
    <t>Financial Feasibility</t>
  </si>
  <si>
    <t>-</t>
  </si>
  <si>
    <t>2311-PRODUCT-ID-01</t>
  </si>
  <si>
    <t>Aesthetic:
LED lamps are used for the license plate illumination which enhances the premium look of the vehicle.
Functionality,
License plate lamps play a crucial role in ensuring the visibility, identification, and legality of vehicles on the road, contributing to overall road safety and law enforcement efforts.</t>
  </si>
  <si>
    <t>Functionality,
License plate lamps play a crucial role in ensuring the visibility, identification, and legality of vehicles on the road, contributing to overall road safety and law enforcement efforts.</t>
  </si>
  <si>
    <t>Replace the dual LED lamps used for rear license plate illumination with a pair of single LED lamps.</t>
  </si>
  <si>
    <t>1. In MGI LED lamps are used while in KIA incandescent lamps are used. LED lamps has more luminosity than the incandescent lamp. Hence, dual LEDs in each lamp can be replace with the single LED lamp and still meet the requirement to illuminate the rear license plate in low-light conditions.
2. The overall length of the lamp will also be reduced from 65mm to 50mm as the current beam pattern is more than enough of what is required to illuminate the whole license plate.</t>
  </si>
  <si>
    <t>The cut-outs on the tailgate panel should be made smaller to accommodate the new 50mm lamps.</t>
  </si>
  <si>
    <t>The estimated cost savings will be updated once the costing is done.
1. Current weight of the lamps (both) used in MGI - 50g (assumptions)
2. Estimated weight of the lamps (both) proposed - 36g (assumptions)
3. Current cost of the lamps (both) used - INR 60 (assumptions)
4. Estimated cost of the lamps (both) proposed - INR 50 (assumptions)
5. The estimated cost saved - INR 10
6. The estimated weight saved - 14g</t>
  </si>
  <si>
    <t>No</t>
  </si>
  <si>
    <t>Yes</t>
  </si>
  <si>
    <t>ASI</t>
  </si>
  <si>
    <t>2311-PRODUCT-ID-02</t>
  </si>
  <si>
    <t>KIA,
1. There are total 4 Plastic Caps found covering the holes provided on each door.
2. The caps are made of plastic and are snap-fitted.
Dimensions &amp; Weight,
Length - 33mm
Height - 6.7mm
Weight - 1.38</t>
  </si>
  <si>
    <t>Functionality,
The Plastic Caps on the sides of the door near the door handle, beneath the hood, and the tailgate serve functionalities such as protection and concealment, easy access for maintenance and repairs, and aesthetics.</t>
  </si>
  <si>
    <t>Functionality,
The Plastic Caps on the sides of the door near the door handle serve functionalities such as protection and concealment, easy access for maintenance and repairs, and aesthetics.</t>
  </si>
  <si>
    <t>Replace the Plastic Caps mounted onto the doors, hood, and tailgate (total 14) with adhesive stickers.</t>
  </si>
  <si>
    <t>1. The plastic caps found on the doors, front hood, and tailgate could be replaced with high-quality adhesive stickers as both options aim to achieve a clean, finished look while providing the practical benefits of protection and ease of maintenance.
2. These stickers can serve as a cost-effective and visually appealing alternative.</t>
  </si>
  <si>
    <t>No impact on other systems.</t>
  </si>
  <si>
    <t>The estimated cost saving will be updated once the costing is done.
1. Per Kg cost of PC- ABS - INR 311.17
2. Weight of the Type 1 cap used in MGI - 1.39g
3. Weight of the Type 2 cap used in MGI - 1.14g
4. Cost of the Type 1 caps - 0.43*4 = INR 1.73
5. Cost of the Type 2 caps - 0.35*10 = INR 3.5
6. Weight of the proposed stickers - 0.2g
7. Per Kg cost of adhesive stickers - INR 250 (assumption)
8. Cost of a single sticker - INR 0.05
9. The estimated cost saving on caps = (3.5 + 1.73) - (0.05*14) = 5.23 - 0.7 = INR 4.53
10. The estimated weight saving on caps = ((1.39*4) + (1.14*10)) - (0.2*14) = 16.96 - 2.8 = 14.16g</t>
  </si>
  <si>
    <t>NG</t>
  </si>
  <si>
    <t>Already MG PE genrated Idea.
Cost savings to be verified as our plug cost is nominal due to KD. 
NVH testing for Noise transfer is planned at supplier. Rejected due to no savings</t>
  </si>
  <si>
    <t>NA</t>
  </si>
  <si>
    <t>2311-PRODUCT-ID-03</t>
  </si>
  <si>
    <t>MGI,
1. Rubber bushings are found covering the front wiper blade mounting bolts in MGI
2. The bushes are made of EPDM and are push-fitted onto the wiper blade body
Dimensions &amp; Weight,
Length - 26.2mm
Width - 26.2mm
Weight - 4.07g</t>
  </si>
  <si>
    <t>KIA,
1. Plastic protective caps are found covering the front wiper blade mounting bolts in KIA
2. The caps are made of Polyoxymethylene (POM) and are snap-fitted onto the wiper blade body
Dimensions &amp; Weight,
Length - 29.9mm
Width - 29.9mm
Weight - 3.2g</t>
  </si>
  <si>
    <t>Functionality,
Wiper blade mounting bolts is covered with rubber bushes for ease of maintenance, weather resistance, and overall vehicle aesthetics.</t>
  </si>
  <si>
    <t>Replace the rubber bushes used on the wiper blade mounting bolts with the plastic protective cap.</t>
  </si>
  <si>
    <t>1. MGI makes use of rubber (EPDM) bushings to protect the wiper blade mounting bolts from external stresses like weathering and to improve the aesthetic appeal of the vehicle while KIA uses plastic (POM) protective caps for the same purpose.
2. MGI can also make use of plastic instead of rubber as plastic would be lighter &amp; cheaper than rubber.
3. Plastic caps will also be able to serve the same aesthetic requirements as rubber bushing.</t>
  </si>
  <si>
    <t>The cost savings will be updated once the costing is done.
1. Per Kg cost of EPDM - INR 500 (assumptions)
2. Current weight of a single bushing used in MGI - 4.07g
3. Current cost of a bushing - INR 2.03
4. Per Kg cost of POM - INR 200 (assumptions)
5. Weight of the proposed cap - 3g
6. Cost of the caps proposed - INR 0.6
7. The estimated cost savings on a bushing - 2.03 - 0.6 = INR 1.43
8. The estimated weight saved on a bushing - 4.07 - 3 = 1.07g
9. Total cost saved - 1.43*2 = INR 2.86
10. Total weight saved = 1.07*2 = 2.14g</t>
  </si>
  <si>
    <t>2311-PRODUCT-ID-04</t>
  </si>
  <si>
    <t>MGI,
1. Both the Fuel Filler Door and the Fuel Filler Door Hinge Bracket in MGI are made of steel.
2. The bracket is spot welded onto the fuel filler door and the other end is bolted onto the body in white of the vehicle.
Dimensions,
Length - 218mm
Width - 165mm</t>
  </si>
  <si>
    <t>KIA,
1. Both the Fuel Filler Door and the Fuel Filler Door Hinge Bracket in KIA are made of plastic.
2. The bracket is snap-fitted onto the fuel filler door and the other end is bolted onto the body in white of the vehicle.
Dimensions,
Length - 243mm
Width - 120mm</t>
  </si>
  <si>
    <t>Functionality,
The primary function of a fuel filler door assembly in a car is to provide access to the fuel tank for refuelling purposes while also protecting the fuel tank opening from debris, dust, and other elements.</t>
  </si>
  <si>
    <t>Replace the Steel-Fuel Filler Door Assembly in MGI with a plastic assembly as in KIA.</t>
  </si>
  <si>
    <t>1. MGI uses steel to manufacture the fuel filler door assembly while KIA uses plastic.
2. Replacing steel with plastic could help reduce overall weight and complexity and if the door panel is snap-fitted onto the bracket as in KIA, the installation could be made easier too.
3. MGI can use PC-ABS as a plastic material for the assembly.</t>
  </si>
  <si>
    <t>No impact on other systems.
Other:
Necessary provisions should be made on the Fuel Filler Door and the Fuel Filler Door Hinge Bracket as found on the Fuel Filler Door Assembly in KIA to facilitate a slide and snap fit.</t>
  </si>
  <si>
    <t>The cost savings will be updated once the costing is done.
1. Current weight of the setup used in MG - 150g (assumption)
2. The estimated weight of the setup proposed - 100g (assumption)
3. Per Kg cost of steel (fabricated and painted) - INR 230 (assumption)
4. The estimated cost of the current setup - INR 34.5
5. Per Kg cost of PC-ABS - INR 311.17 (assumption)
6. The estimated cost of the setup proposed - INR 31.11
6. The estimated weight savings - 50g
7. The estimated cost savings - INR 3.39</t>
  </si>
  <si>
    <t>2311-PRODUCT-ID-05</t>
  </si>
  <si>
    <t>MGI,
1. 'HECTOR' badging is found glued onto the tailgate at the rear end of MGI
2. The badging is projected 4mm outwards and is made of plastic.
3. Dimensions of badging,
Total Length - 615mm
Width -33.1mm</t>
  </si>
  <si>
    <t>KIA,
1. 'SELTOS' badging is found glued onto the left of the tailgate at the rear end of KIA
2. The badging is projected 2.8mm outwards and is made of plastic.
3. Dimensions of badging,
Total Length - 75mm
Width -15.6mm</t>
  </si>
  <si>
    <t>Aesthetic:
The badging is chrome plated to achieve a highly reflective and mirror-like finish that adds a premium and luxurious appearance.
Functionality,
The naming trims at the rear of a car serve to identify the specific make and model of the vehicle. They also contribute to the branding and visual identity of the car and are an important part of a car's exterior design</t>
  </si>
  <si>
    <t>Reduce the projection of the 'HECTOR' badging on the tailgate at the rear end of the car from 4mm to 2.5mm</t>
  </si>
  <si>
    <t>1. The 'HECTOR' badging in MGI is projected 4mm outwards from the base of the trim while in KIA the projection of the 'SELTOS' badging is just 2.8mm.
2. Reducing the projection could make the trim lighter without adversely affecting the aesthetic appeal currently served by the trims</t>
  </si>
  <si>
    <t>The cost savings will be updated once the costing is done.
1. The current total weight of the trims - 50g (0.05Kg) (assumption)
2. Weight of the same trims after design change - 30g (0.03Kg) (assumption) 
3. Per Kg cost of ABS - INR 165.45
4. The current total cost of the trims - INR 8.27
5. The total cost of the proposed trims - INR 4.96
6. The estimated cost saved - INR 3.30
7. The estimated weight saved - 20g</t>
  </si>
  <si>
    <t>2311-PRODUCT-ID-06</t>
  </si>
  <si>
    <t>MGI,
1. In MGI, the wheel is mounted on the wheel hub using 5 lug nuts.
2. The lug nuts are of M12 size and made up of steel material.
3. The lug nuts have a chrome finish for the aesthetics.
4. The rear wheel rim is 18 inches and the front rim is 17 inches
Dimensions &amp; Weight,
M Size - M12
Overall Length - 33.33mm
Thread Length - 27.95mm
Width - 23.7mm
Weight - 55.47g</t>
  </si>
  <si>
    <t>KIA,
1. In MGI, the wheel is mounted on the wheel hub using 5 lug nuts.
2. The lug nuts are of M12 size and made up of steel material.
3. The lug nuts have a chrome finish for the aesthetics.
4. The wheel rim is of 17 inches.
Dimensions &amp; Weight,
M Size - M12
Overall Length - 27.33mm
Thread Length - 15.05mm
Width - 23.5mm
Weight - 34.41g</t>
  </si>
  <si>
    <t>Functionality,
Wheel lug nuts serve the important purpose of securing the wheels to the vehicle's hub, ensuring that the wheels remain attached while the vehicle is in motion.</t>
  </si>
  <si>
    <t>Change the design of the lug nut used in MGI with the design of the lug nut used in KIA.
Wheel lug nut in MGI-
Overall length - 31.3mm
Thread length - 27.95mm
Wheel lug nut in KIA-
Overall length - 27.5mm
Thread length - 15mm</t>
  </si>
  <si>
    <t>1. Though the sizes of the wheel rim and lug nut are the same in MGI and KIA, the wheel lug nut used in MGI weighs more than the wheel lug nut used in KIA. The weight difference is due to the thread length of the nut, in KIA the thread length is less compared to MGI.
2. MGI and KIA have identical thread patterns, pitch, and diameter of lug stud, hence the nut used in KIA can be used in MGI with suitable changes.</t>
  </si>
  <si>
    <t>The cost savings will be updated once the costing is done.
1. Per Kg cost of lug nuts - INR 220 (assumption)
2. Weight of a single lug nut in MGI - 55.47g (0.055Kg)
3. Cost of a lug nut - INR 12.20
4. Weight of the proposed lug nut -34.41g (0.034Kg)
5. Cost of a lug nut - INR 7.5
6. The estimated weight savings on a nut - 55.47 - 34.41 = 21.06g
7. The estimated cost savings on a nut - 12.20 - 7.5 = INR 4.7
8. Total weight saved - 21.06*20 = 421.2g
9. Total cost saved - 4.7*20 = INR 94</t>
  </si>
  <si>
    <t>2311-PRODUCT-ID-07</t>
  </si>
  <si>
    <t>MGI,
1. Baby baskets/seats can be mounted onto the tethers (ISOFIX) provided at the back of the second-row seats in MGI
2. Top Tethers can be found on both sides of the seat (left &amp; right) and they are surrounded by plastic trims.</t>
  </si>
  <si>
    <t>KIA,
1. Baby baskets/seats can be mounted onto the tethers (ISOFIX) provided at the back of the second-row seats in KIA
2. Top Tethers can be found on both sides of the seat (left &amp; right) and they are housed inside the seat's rear fabric
3. Plastic trims are absent.</t>
  </si>
  <si>
    <t>Functionality,
These tethers are designed to securely attach and anchor the baby's car seat or carrier to the vehicle's designated anchor points. They play a crucial role in ensuring the safety and stability of the baby's car seat during travel</t>
  </si>
  <si>
    <t>De-content the plastic trims found protecting the top tethers from both sides of the seat as the tethers could be placed within the seat fabric itself and a slit on the same could facilitate easy access</t>
  </si>
  <si>
    <t>1. Baby basket/seat mounting tethers are exposed and are surrounded by plastic trims in MGI while in KIA, these tethers are found beneath the seat fabric unexposed and can only be accessed via the slit on the seat fabric
2. MGI could de-content the trims and cover these tethers with the seat fabric itself as it is done in KIA</t>
  </si>
  <si>
    <t>No impact on other systems</t>
  </si>
  <si>
    <t>The evaluation is done before teardown, the values will change after costing.
1. Per Kg cost of PC ABS - INR 311.17 (Material and cost assumed)
2. Assumed weight of the trim - 42g 
3. The estimated cost of the trim = INR 13.06
4. Total weight of both the trims on LHS and RHS - 42*2 = 84g
5. Total cost of both the trims - 13.06*2 = INR 26.13
6. The estimated weight savings on both sides = 84g
7. The estimated cost savings on both sides = INR 26.13</t>
  </si>
  <si>
    <t>Technical Feasibility –OK.
New Development Requirement:- New tag &amp; Trim development
Testing Requirement :- Component level homologation testing – if agency recommends (For e.g. ISOFIX)
PP approval received. PP feedback on 30-Nov-23 is "OK for all variants, as long as it is simlar to Astor i.e., ISOFIX sticker would be available to indicate the presence of ISOFIX"
SGMW feedback on 11-Mar-24 is ①It's very unsightly, and there will be a pit in that position, which is very obvious to the hand;
②If you cancel the plastic parts, the felt material will cut a knife, and it will open up for a long time in the later period. Hence not recommended
Supplier feedback on 14-May-24 is "if only cut in carpet and sticker,
approx saving in 3 for single "</t>
  </si>
  <si>
    <t>Confirm on no part nuber change to avoid homologation cost</t>
  </si>
  <si>
    <t>2311-PRODUCT-ID-08</t>
  </si>
  <si>
    <t>MGI,
1. NVH Foam is mounted onto the Engine Cover using steel holders
2. The foam is placed on the provisions and the steel holders secure the foam in position from above in the form of a snap-fit
Dimensions &amp; Weight,
Length - 365mm
Width - 344mm</t>
  </si>
  <si>
    <t>KIA,
The engine cover is absent from the vehicle</t>
  </si>
  <si>
    <t>Functionality,
NVH Foam is sometimes placed beneath engine covers for several reasons, including noise reduction, thermal insulation, and vibration-dampening</t>
  </si>
  <si>
    <t>The engine cover is absent from the vehicle</t>
  </si>
  <si>
    <t>Use adhesives to glue the NVH Foam onto the engine cover instead of using steel holders on provisions</t>
  </si>
  <si>
    <t>1. The NVH Foam is mounted onto the engine cover in MGI using steel holders
2. As the engine cover nor the foam are not parts that would be replaced often, both could be glued together using adhesives instead of mounting one onto the other</t>
  </si>
  <si>
    <t>The provisions on the engine cover to house the steel holders and the holes on the foam to accommodate these mounting points could also be removed</t>
  </si>
  <si>
    <t>Estimated Cost Savings, (accurate costing would be completed after vehicle teardown)
1. Per Kg cost of steel holders - INR 160
2. Per Kg cost of plastic - INR 450
3. Assumed weight of a steel holder - 2g
4. Estimated cost of a steel holder - INR 0.32
5. Assumed weight of a provision - 3g
6. Estimated cost of a provision - INR 1.35
7. Total weight saved removing steel holders - 2*8 = 16g
8. Total cost saved - 0.32*8 = INR 2.56
9. Total weight saved removing provisions - 3*8 = 24g
10. Total cost saved - 1.35*8 = INR 10.8
11. Total weight saved - 16 + 24 = 40g
12. Total cost saved - 2.56 + 10.8 = INR 13.36
13. Per Litre cost of adhesive required - INR 1000 (assumed)
14. Adhesive required - 10ml
15. Estimated cost of the adhesive required = INR 10
16. Weight of the adhesive used in grams - 23.3g (ml to g conversion)
17. Estimated weight savings after redesigning - 40 - 23.3 = 16.7g
18. Estimated cost savings after redesigning - 13.36 - 10 = INR 3.36</t>
  </si>
  <si>
    <t>2311-PRODUCT-ID-09</t>
  </si>
  <si>
    <t>MGI,
1. The third-row seats are mounted onto the floor of the vehicle using fasteners
2. These mounting points are covered using Plastic Trims on both the LHS and RHS sides
3. The trims are made of PP and are snap-fitted onto the seat mounting brackets
Dimensions &amp; Weight,
Length - 132mm
Width - 70mm
Weight - 36.26g</t>
  </si>
  <si>
    <t>KIA,
Plastic Protective Trims are absent from KIA as the rear seat mounting points are unexposed.</t>
  </si>
  <si>
    <t>Functionality,
Plastic trims can help prevent sharp metal edges or protrusions from being exposed and they improve the appearance of the interior of the car. They can also act as a protective barrier, helping to shield the metal components from moisture and corrosion</t>
  </si>
  <si>
    <t>Functionality,
Rear Seat Mounting Point Protective Trims are absent from the vehicle.</t>
  </si>
  <si>
    <t>De-content the Plastic Protective Trims fitted onto the LHS and RHS mounting points of the third-row seats and cover the same with the fabric used on the vehicle floor.</t>
  </si>
  <si>
    <t>1. The third-row seat mounting points to the floor are covered using plastic protective trims in MGI
2. Instead of using separate plastic trims, MGI could cover the mounting points on both the LHS and RHS sides using the same fabric used on the floor of the vehicle
3. Chances of injuries are low as the metal edges are already curved out so as to prevent cuts or other injuries</t>
  </si>
  <si>
    <t>The evaluation is done before teardown, the values will change after costing.
1. Per Kg cost of PP - INR 130.35
2. Weight of a trim - 36.26g
3. Estimated cost of a trim - INR 4.72
4. Estimated weight saved de-contenting trims from both LHS and RHS sides = 36.26*2 = 72.52g
5. Estimated cost saved = 4.72*2 = INR 9.45</t>
  </si>
  <si>
    <t>Technically feasible . Bussiness case to be evaluated for carpet modification. PP feedback on 30-Nov-23 "OK to remove the protective trims only for 3rd row seat mounting points".
SGMW feedback on 11-Mar-24 is This needs to be confirmed by the real car. The position of the foot cover is flanged. If cancelled, there should be no safety risks and it may not be beautiful. EWO/2024/005429 released</t>
  </si>
  <si>
    <t>Confirm on PTR plan</t>
  </si>
  <si>
    <t>Harsh</t>
  </si>
  <si>
    <t>PE</t>
  </si>
  <si>
    <t>2311-PRODUCT-ID-10</t>
  </si>
  <si>
    <t>MGI,
1. The second and third-row seats are folded using Seat Release Straps provided on the LHS and RHS of the seating assemblies. The straps for the second row can be accessed through the side doors and the straps for the third row can be accessed through the tailgate
2. All straps are made of fabric and are stitched to increase durability
Dimensions &amp; Weight,</t>
  </si>
  <si>
    <t>KIA,
1. Seat Release Straps are absent from the vehicle
2. Seat Recline Levers are used instead and they are located on the LHS and RHS top ends of the seat backrests</t>
  </si>
  <si>
    <t>Functionality,
Seat Release Straps are commonly used in vehicles with fold-down rear seats or seats that can be adjusted for different seating configurations to provide convenience and flexibility for passengers and cargo storage</t>
  </si>
  <si>
    <t>Functionality,
Seat Release Straps are absent from the vehicle</t>
  </si>
  <si>
    <t>Reduce the length of the Seat Release Straps found on the second and third-row seats</t>
  </si>
  <si>
    <t>1. Seat Release Straps are used to fold down second and third-row seat backrests in MGI
2. The length of these straps could be reduced without compromising the functionality or convenience of the mechanism</t>
  </si>
  <si>
    <t>Estimated Cost Savings, (accurate costing would be completed after vehicle teardown)
1. Per Meter cost of Nylon Straps - INR 50
2. Current string length of strap 1 (third row) - 165mm
3. The estimated cost of strap 1 - INR 8.25
4. Current string length of strap 2 (second row) - 130mm
5. The estimated cost of strap 2 - INR 6.5
6. String length of the proposed strap - 110mm
7. The estimated cost of the proposed strap - INR 5.5
8. Current weight of strap 1 - 8g
9. Current weight of strap 2 - 6g
10. Assumed weight of the proposed strap - 5g
11. The cost saved on strap 1 - 8.25*2 - 5.5*2 = 16.5 - 11 = INR 5.5
12. The cost saved on strap 2 - 6.5*2 - 5.5*2 = 13 - 11 = INR 2
13. Total cost saved - 5.5 + 2 = INR 7.5
14. Total weight of straps 1&amp;2 - 8*2 + 6*2 = 16 + 12 = 28g
15. Total weight of proposed straps - 5*4 = 20g
16. The estimated weight saved - 28 - 20 = 8g</t>
  </si>
  <si>
    <t xml:space="preserve">Feedback on 6-Nov  "Seat strap on 2nd row is 100 mm long, Can’t be reduced further. Seat strap on 3rd row is 160 mm long, currently it is ok to operate. Can maximum be reduced by 10 mm, other wise few customer might report it as short"
SGMW feedback on 11-Mar-24 is very short to save much cost, but also modify the drawings, data and die, are required costs, not recommended VAVE
</t>
  </si>
  <si>
    <t>2311-PRODUCT-ID-11</t>
  </si>
  <si>
    <t>In MGI,
1. The trunk liner provided with the vehicle has two flaps which are positioned at 90 degrees to be in contact with the 3rd row bench seats.
2. The trunk liner has a fiberboard which is covered with a carpet and it is placed above the spare wheel provision.
3. Dimensions of trunk liner (unfold condition):
Length - 1010 mm
Width - 490 mm
Dimensions of flap:
Length - 500 mm
Width - 170 mm
Quantity - 2</t>
  </si>
  <si>
    <t>In Kia
1. The trunk liner provided with the vehicle is flat and does not come in contact with the rear seats.
2. The trunk liner has a fiberboard which is covered with a carpet and it is placed above the spare wheel provision.
3. Dimensions of trunk liner:
Length - 1020 mm
Width - 835 mm</t>
  </si>
  <si>
    <t>Aesthetic:
The carpet is provided around the fiberboard for the polished and refined appearance which also acts as a protection to fiberboard.
Functionality:
The primary purpose of the trunk liner flap is to serve as a barrier, limiting access from the trunk area to the 3rd row seating compartment</t>
  </si>
  <si>
    <t>Aesthetic:
The carpet is provided around the fiberboard for the polished and refined appearance which also acts as a protection to fiberboard.
Functionality:
The purpose of the trunk liner is to create a flat platform for the storage and acts as a cover for the spare wheel.</t>
  </si>
  <si>
    <t>Reduce the width of the trunk liner flap by 60mm from the upper edge.</t>
  </si>
  <si>
    <t>1. When 3rd row seats are folded down to achieve more trunk/storage space, trunk liner flaps will naturally adjust to lie flat, but with the provided width (170mm) the flat surface is not possible as the flaps are overlapping the seats results in elevation of flaps.
2. A reduction in width by 60mm from the upper edge will effectively align the flap with the level of the seats, thereby creating flat level.
3. Reduction in width will result in the cost saving of carpet and fiberboard.</t>
  </si>
  <si>
    <t>The cost savings will be updated once the costing is done.
Cost savings : carpet
1. Length of carpet = 1000mm (length will not change)
2. Width of carpet to be reduce = 120mm (including front &amp; rear sides) 
3. Area of carpet to be reduce =  120000mm2
4. Cost per meter square of fabric carpet = 100 INR/m2 (Assumption)
5. Cost saving for carpet  = INR 12
Cost savings : fiberboard
1. Length of fiberboard = 1000mm (length will not change)
2. Width of fiberboard to be reduce = 60mm
3. Area of fiberboard to be reduce =  60000mm2
4. Cost per meter square of fiberboard = 150 INR/m2 (Assumption)
5. Cost saving for fiberboard  = INR 9
Total estimated cost saving = 12 + 9 = INR 21 (will be updated once costing is done)
Tot estimated weight saving = 80 + 50 = 130 g (will be updated once TD is done)</t>
  </si>
  <si>
    <t>2311-PRODUCT-ID-12</t>
  </si>
  <si>
    <t>In MGI,
1. The trunk liner have two flaps, the flaps have a fiberboard which is covered with the carpet from front and rear sides.
2. The carpet is glued on the fiberboard with a strong adhesive.
3. Dimensions of flap:
Length - 500 mm
Width - 170 mm
Quantity - 2
4. Dimension of carpet for one flap:
Length - 500mm
Width - 340mm</t>
  </si>
  <si>
    <t>In Kia
1. The trunk liner has a fiberboard which is covered with the carpet from front and rear sides.
2. The carpet is glued on the fiberboard with a strong adhesive.
3. Dimensions of trunk liner:
Length - 1020 mm
Width - 835 mm</t>
  </si>
  <si>
    <t>Aesthetic:
The carpet is provided around the fiberboard for the polished and refined appearance which also acts as a protection to fiberboard.
Functionality:
The primary purpose of the carpet is to provide polished and refined appearance and the helps to protect the trunk's interior from damage, dirt, and spills, etc.</t>
  </si>
  <si>
    <t>Decrease the width of the carpet by 100mm from the lower edge on the rear side of the trunk liner flap.</t>
  </si>
  <si>
    <t>In the upright position or in the folded position of the 3rd row seat, only the front side of the trunk liner flap will be visible and not the rear side as the flap will be in contact with the seat. Hence, the carpet used on the rear side of the flap will also not be visible and can be eliminated.</t>
  </si>
  <si>
    <t>No impact on the other system.</t>
  </si>
  <si>
    <t>The cost savings will be updated once the costing is done.
Cost savings : carpet
1. Total length of carpet = 1000mm
2. Width of carpet to be reduce = 100mm
3. Area of carpet to be reduce =  100000mm2
4. Cost per meter square of fabric carpet = 100 INR/m2 (Assumption)
5. Cost saving for carpet  = INR 10
Total estimated cost saving = INR 10 (will be updated once costing is done)
Tot estimated weight saving = 40 = 40 g (will be updated once TD is done)</t>
  </si>
  <si>
    <t>Complete evaluation
PE feedback on 6-Nov " It should not be done.
There will not be any savings.
It will impact the sturdiness of hinge area."
6/7 seater is KD and rejected Supplier feedback in May'24 is "Cost reduction of 9 Rs"</t>
  </si>
  <si>
    <t>Confirm supplier feasibility in LC part for 5 seater</t>
  </si>
  <si>
    <t>Akhil</t>
  </si>
  <si>
    <t>PSCM</t>
  </si>
  <si>
    <t>2311-PRODUCT-ID-13</t>
  </si>
  <si>
    <t>MGI,
1. At the driver side, the bottom anchor point of a three-point seatbelt has a plastic trim around the mounting point. The trim is made up of plastic PP material.
2. Though the seatbelt used for driver and co-driver are same in construction and working, but at the co-driver side the bottom anchor point of a three-point seatbelt does not have any trim around the mounting point.</t>
  </si>
  <si>
    <t>KIA,
1. At the driver and co-driver side, the bottom anchor point of a three-point seatbelt does not have a plastic trim around the mounting point.</t>
  </si>
  <si>
    <t>Functionality:
The plastic trim is used to cover the bottom anchor point of the seatbelt.</t>
  </si>
  <si>
    <t>The plastic trim is not provided.</t>
  </si>
  <si>
    <t>Eliminate the plastic trim provided around the bottom anchor point at the driver side seatbelt and follow the same methodology provided at the co-driver's side.</t>
  </si>
  <si>
    <t>1. Though the seatbelt used for driver and co-driver are same in construction and working, but at the co-driver side the bottom anchor point of a three-point seatbelt does not have any trim around the mounting point. The same methodology can be applied at the driver's side.
2. Eliminating the trim will result in cost savings without changing the functionality of the seatbelt.</t>
  </si>
  <si>
    <t>The driver side B-pillar interior trim to be manufactured same as the co-driver's side.</t>
  </si>
  <si>
    <t>The cost savings will be updated after detailed costing.
1. Weight of the trim = 40g (assumption)
2. Cost per kg of PP material = 130.35 INR/Kg
3. The estimated cost saving = INR 5.21
4. The estimated weight savings = 40g</t>
  </si>
  <si>
    <t>2311-PRODUCT-ID-14</t>
  </si>
  <si>
    <t>MGI,
1. The rear wiper pivot bolt has a cover trim which is made up of plastic PBT-GF30.
2. The thickness of the trim is 2mm.
3. The trim is snap fitted onto the rear wiper.
4. Weight of the trim is 11.5g</t>
  </si>
  <si>
    <t>KIA,
1. The rear wiper pivot bolt has a cover trim which is made up of plastic ABS (assumption).
2. The thickness of the trim is 1.2mm.
3. The trim is snap fitted onto the rear wiper.
4. Weight of the trim is 7.7g</t>
  </si>
  <si>
    <t>Functionality:
The trim is used to cover the rear wiper pivot bolt.</t>
  </si>
  <si>
    <t>Reduce the thickness of the rear wiper pivot bolt cover trim from 2mm to 1.3mm.</t>
  </si>
  <si>
    <t>1. In KIA, the rear wiper pivot bolt cover trim measures 1.2mm in thickness, whereas in MGI, the corresponding trim boasts a thickness of 2mm.
2. Given the strength of the material utilized in MGI, a reduction in the trim's thickness from 2mm to 1.3mm is feasible without compromising the intended functionality of the part.</t>
  </si>
  <si>
    <t>No impact on other system</t>
  </si>
  <si>
    <t>The estimated cost saving will be updated once the costing is done.
1. Weight of the trim (thickness - 2mm) = 11.5g
2. Per Kg cost of PBT+GF30 = INR 450 (assumption)
3. Cost of the trim (thickness - 2mm) = INR 5.17
4. Estimated weight of the trim (thickness - 1.3mm) = 7.47g (mass, density, volume relation)
5. Estimated cost of the trim (thickness - 1.3mm) = INR 3.36
Estimated cost saving = INR 1.81
Estimated weight saving = 4.03 g</t>
  </si>
  <si>
    <t>2311-PRODUCT-ID-15</t>
  </si>
  <si>
    <t>MGI,
1. The roller arm of each door has a rubber seal, and it is snap-fit onto the roller arm of the door.
2. The door has rubber sealing on the edge which help to prevent water, wind, and noise from entering the cabin.
3. Weight of the rubber seal is 1.99g</t>
  </si>
  <si>
    <t>KIA,
1. The roller arm of any door does not have any rubber seal.
2. The door has rubber sealing on the edge which help to prevent water, wind, and noise from entering the cabin.</t>
  </si>
  <si>
    <t>Functionality:
The rubber seal on the roller arm is used to seal the provision provided on the door for the roller arm.
The rubber seal can provide seal around the provision only if the door is closed.</t>
  </si>
  <si>
    <t>The rubber seal on the roller arm is not provided.</t>
  </si>
  <si>
    <t>De-content the rubber seal provided on the roller arm of each door</t>
  </si>
  <si>
    <t>1. The rubber seal can provide seal around the provision only if the door is closed. As the door has outer rubber seal on the edge which ensure the closure of the door properly, the roller arm provision is not exposed to the outside environment. Therefore, the rubber seal on the roller arm can be de-content.
2. KIA does not provide the rubber seal on the roller arm, hence the rubber seal can be de-content.</t>
  </si>
  <si>
    <t>The evaluation is done before teardown, the values will change after costing.
1. Weight of rubber seal = 1.99g
2. Per kg cost of rubber = INR 300 (assumption)
3. Estimated cost saving = INR 0.59
4. Total estimated cost saving = INR 2.36
5. Total weight saving = 7.96 g</t>
  </si>
  <si>
    <t>2311-PRODUCT-ID-16</t>
  </si>
  <si>
    <t>Aesthetic:
The carpet is provided around the fiberboard for the polished and refined appearance which also acts as a protection to the fiberboard.
Functionality:
The primary purpose of the trunk liner flap is to serve as a barrier, limiting access from the trunk area to the 3rd-row seating compartment</t>
  </si>
  <si>
    <t>Aesthetic:
The carpet is provided around the fiberboard for the polished and refined appearance which also acts as a protection to the fiberboard.
Functionality:
The purpose of the trunk liner is to create a flat platform for storage and act as a cover for the spare wheel.</t>
  </si>
  <si>
    <t>Replace fiberboard with velcro tape and carpet in the assembly</t>
  </si>
  <si>
    <t>1. The flaps should be in contact with the 3rd row seat in folded/unfolded condition. Using velcro tape, this condition can be achieved resulting in the elimination of fiberboard and springs.
2. Using velcro tape, the carpet will be in contact with the 3rd-row seat in folded/unfolded condition, this will separate the trunk/boot area and the 3rd-row seat.</t>
  </si>
  <si>
    <t>The cost savings will be updated once the costing is done.
Cost savings: carpet
1. Length of carpet = 1000mm 
2. Width of carpet to be reduced = 170mm (rear side of board) 
3. Area of carpet to be reduced = 170000mm2
4. Cost per meter square of fabric carpet = 100 INR/m2 (Assumption)
5. Cost saving for carpet  = INR 17
Cost savings: Fiberboard
1. Length of fiberboard = 1000mm
2. Width of fiberboard to be eliminated = 170mm
3. Area of fiberboard to be eliminated = 170000mm2
4. Cost per meter square of fiberboard = 150 INR/m2 (Assumption)
5. Cost saving for fiberboard  = INR 25.5
Costing saving: springs
1. Weight of springs (3) = 8g
2. Peg Kg cost of steel = INR 180 (assumption)
3. The estimated cost saving = INR 1.44
The cost for velcro tape needs to add:
1. Length of velcro needed = 1000mm
2. Cost per meter square of velcro tape = INR 20 (assumption)
Total estimated cost saving = (17 + 25.5 + 1.44) - 20 = INR 23.94 (This will be updated once costing is done)
Tot estimated weight saving = (30 + 120 +8) - 20 = 138 g (This will be updated once TD is done)</t>
  </si>
  <si>
    <t>2311-PRODUCT-ID-17</t>
  </si>
  <si>
    <t>MGI,
1. The Battery Negative Terminal Earthing Wire is mounted onto the side of the front suspension subframe of the vehicle
2. The Terminal Connector is mounted onto the subframe using two sets of fasteners
3. The other end of the earthing wire is mounted onto the Cast Clamp
Dimensions &amp; Weight,</t>
  </si>
  <si>
    <t>KIA,
1. The Battery Negative Terminal Earthing Wire is mounted onto the top of the front suspension subframe of the vehicle
2. The Terminal Connector is mounted onto the subframe using a single set of fasteners
3. The other end of the earthing wire terminal is mounted onto the Cast Clamp
Dimensions &amp; Weight,</t>
  </si>
  <si>
    <t>Functionality,
The negative terminal of a car battery serves as the grounding point for the vehicle's electrical system, allowing electrical current to flow through the system and return to the battery, ensuring proper electrical operation and safety</t>
  </si>
  <si>
    <t>1. Relocate the Battery Negative Terminal Earthing Wire mount from the side to the top of the front suspension subframe of the vehicle
2. Reduce the length of the connector terminal and instead of using two bolts, use a single bolt
3. Reduce the overall size and wall thickness of the Battery Negative Terminal Cast Clamp</t>
  </si>
  <si>
    <t>1. Relocating the Battery Negative Terminal Wire from the side of the subframe to the top could reduce the overall length and weight of the Cast Clamp Connector. The relocation could also improve the ease of maintenance
2. Reducing the quantity of the fasteners used would reduce material wastage without affecting the functionality of the earthing system
3. Reducing the overall size of the casted clamp and reducing its wall thickness would help reduce material wastage</t>
  </si>
  <si>
    <t>1. The provision given on the front suspension subframe to house the second bolt could be removed too
2. A terminal connector should be introduced when the casted clamp is redesigned and the earthing wire mounting point is relocated from the side of the subframe to the top of the subframe</t>
  </si>
  <si>
    <t>Estimated Cost Savings, (accurate cost savings would be done once the vehicle is completely torn down)
Terminal Connector,
1. The weight of the portion to be removed - 2.5g (assumed)
2. Per Kg cost of Brass - INR 740
3. Estimated weight saved - 2.5g
4. Estimated cost saved - INR 1.85
Cast Terminal Clamp,
1. The weight of the portion to be removed - 15g (assumed)
2. Per Kg cost of Brass - INR 740
3. Estimated weight saved - 15g
4. Estimated cost saved - INR 11.1
Cast Terminal Clamp (relocation),
1. The weight of the portion to be removed - 25g (assumed)
2. Per Kg cost of Brass - INR 740
3. The assumed weight of a terminal connector - 8g
4. The assumed cost of a terminal connector - INR 5.92
3. Estimated weight saved - 25 - 8 = 17g
4. Estimated cost saved -18.5 - 5.92 = INR 12.58
1. The total estimated weight saved - 2.5 + 15 + 17 = 34.5g
2. The total estimated cost saved - 1.85 + 11.1 + 12.58 = INR 25.53</t>
  </si>
  <si>
    <t>Hold</t>
  </si>
  <si>
    <t>2311-PRODUCT-ID-18</t>
  </si>
  <si>
    <t>MGI,
1. The Headrest Rods are a component of the headrest adjustment system that allows occupants to adjust the height and position of the headrest to suit their comfort and safety needs
2. Headrests are provided for each of the seven occupants in the seating system and the Headrest Rods in the vehicle are hollow
Dimensions &amp; Weight,
Front Row,
Length - 184mm
Width - 12.6mm
Second Row,
Length - 227mm (mid), 268mm (LH&amp;RH sides)
Width - 12.6mm
Third Row,
Length - 328mm
Width - 12.6mm</t>
  </si>
  <si>
    <t>KIA,
1. The Headrest Rods are a component of the headrest adjustment system that allows occupants to adjust the height and position of the headrest to suit their comfort and safety needs
2. Headrests are provided for each of the five occupants in the seating system and the Headrest Rods in the vehicle are solid
Dimensions &amp; Weight,
Front Row,
Length - 185mm
Width - 9.9mm
Second Row,
Length - 190mm (mid), 261mm (LH &amp; RH sides)
Width - 9.9mm</t>
  </si>
  <si>
    <t>Functionality,
Headrest Rods are an essential part of the headrest structure, providing support and allowing for height adjustment of the headrest to accommodate the comfort and safety of the occupants in the vehicle</t>
  </si>
  <si>
    <t>Reduce the diameter of the Headrest Rods from 12.6mm to 10mm</t>
  </si>
  <si>
    <t>1. The diameter of the Headrest Rods in MGI is 12.6mm while the diameter of the Headrest Rods in KIA is 9.9mm even though the headrests provided in KIA are heavier than those in MGI
2. MGI could also reduce the overall diameter of the rods without compromising the functional aspects of the mechanism</t>
  </si>
  <si>
    <t>The Headrest Adjuster opening diameter should also be made lower from 13.3mm to 10.7mm</t>
  </si>
  <si>
    <t>The evaluation is done before teardown, the values will change after costing.
1. Per Kg rate of Stainless Steel (assumption) - INR 300 (assumption)
2. Total length of the rods - (184*2) + ((268*2) + 227) + (328*2) = 368 + 536 + 227 + 656 = 1787mm
3. Current total weight - 800g (assumed using mass, volume, and density relation)
4. Estimated weight after diameter reduction - 620g (assumed using mass, volume, and density relation)
5. Current cost - INR 240
6. Estimated cost after redesigning - INR 186
7. The estimated weight saved - 180g
8. The estimated cost saved - INR 54</t>
  </si>
  <si>
    <t>2311-PRODUCT-ID-19</t>
  </si>
  <si>
    <t>MGI,
1. The rubber hose coming from the evaporator is connected to the rubber hose going to the compressor with a plastic T-connector.
2. The T-connector is made up of plastic PA66+GF30. Two metal clamps are provided for the hose coming from the evaporator and one for the hose going to the compressor.
3. The outer diameter of the hose is 28mm.</t>
  </si>
  <si>
    <t>KIA
1. The rubber hose coming from the evaporator is directly connected to the compressor.
2. One metal clamp is provided for the hose coming from the evaporator and one for the compressor.
3. The outer diameter of the hose is 28mm.</t>
  </si>
  <si>
    <t>Functionality,
The rubber hose is used for the circulation of the low-pressure refrigerant coming from the evaporator to the compressor.</t>
  </si>
  <si>
    <t>Utilize the single-piece rubber hose instead of the 2-piece rubber hose with a plastic T-connector.</t>
  </si>
  <si>
    <t>1. In MGI, two hoses are used to circulate the refrigerant from the evaporator to the compressor. While in KIA, a single-piece rubber hose is used for the same purpose.
2. Two hoses are positioned at 90 degrees using a plastic T-connector and can be replaced with the single-piece rubber hose same as in KIA. This change will not affect the functionality.</t>
  </si>
  <si>
    <t>No impact on the other systems.</t>
  </si>
  <si>
    <t>The evaluation is done before teardown, the values will change after costing.
Costing savings on T-connector, and metal clamps.
1. Weight of the T-connector = 30g (assumption)
2. Per Kg cost of PA66+GF30 = INR 450 (assumption)
3. Estimated cost of T-connector = INR 13.5
4. Weight of the metal clamps (2) = 8 g
5. Per Kg cost of steel = INR 180 (assumption)
6. Estimated cost of steel clamps (2) = INR 1.44
Estimated cost savings = 13.5 + 1.44 = INR 14.94
Estimated weight savings = 30 + 8 = 38 g</t>
  </si>
  <si>
    <t>2311-PRODUCT-ID-20</t>
  </si>
  <si>
    <t>MGI,
1. The Headrest Rod Mounting Receptacles, two each are mounted onto the top of all seven seats
2. Two different types of receptacles with a height of 11.4mm are found on each seat and both are made of plastic
Dimensions &amp; Weight,
Headrest Receptacle,
Length - 53.3mm
Width - 34mm
Headrest Receptacle with Adjuster,
Length - 42mm
Width - 34.1mm</t>
  </si>
  <si>
    <t>KIA,
1. The Headrest Rod Mounting Receptacles, two each are mounted onto the top of all five seats
2. Two different types of receptacles with a height of 8.4mm are found on each seat and both are made of plastic
Dimensions &amp; Weight,
Headrest Receptacle,
Length - 39.5mm
Width - 39.5mm
Headrest Receptacle with Adjuster,
Length - 44.1mm
Width - 39.5mm</t>
  </si>
  <si>
    <t>Functionality,
The adjusters or mechanisms found on the opening of headrest receptacles components are designed to facilitate the movement of the headrest support posts or rods within the receptacles, allowing occupants to customize the headrest's height and position for comfort and safety</t>
  </si>
  <si>
    <t>Reduce the height of the Headrest Rod Receptacle from 11.4mm to 8.5mm</t>
  </si>
  <si>
    <t>1. The height of the headrest rod mounting receptacle in MGI is 11.4mm while in KIA it is 8.4mm
2. Reducing the height of the receptacles won't affect the functionality and the chances of failure are low as the headrests used in KIA are heavy when compared to those in MGI</t>
  </si>
  <si>
    <t>The evaluation is done before teardown, the values will change after costing.
1. Per Kg cost of PP (assumption) - INR 130.35 (assumption)
2. The current weight of the receptacle with adjuster - 10g (assumed)
3. The cost of the receptacle with adjuster - INR 1.3
4. The weight of all receptacles with adjusters in total - 10*7 = 70g
5. The cost of the receptacles with adjusters in total - 1.3*7 = INR 9.12
6. Current weight of the normal receptacle - 8g (assumed)
7. Cost of the receptacle with adjuster - INR 1.04
8. The weight of all the normal receptacles in total - 8*7 = 56g
9. The cost of all the normal receptacles in total - 1.04*7 = INR 7.29
10. The weight of the proposed receptacle with adjuster - 8g (assumed)
11. The cost of the proposed receptacle with adjuster - INR 1.04
12. The weight of all the proposed receptacles with adjusters in total - 8*7 = 56g
13. The cost of all the proposed receptacles with adjusters in total - 1.04*7 = INR 7.29
14. The weight of the proposed normal receptacle - 6g (assumed)
15. The cost of the proposed normal receptacle - INR 0.78
16. The weight of all the proposed normal receptacles in total - 6*7 = 42g
17. The cost of all the proposed normal receptacles in total - 0.78*7 = INR 5.47
18. The weight of the current receptacles in total - 70 + 56 = 126g
19. The weight of the proposed receptacles in total - 56 + 42 = 98g
20. The weight saved = 126 - 98 = 28g
21. The cost of the current receptacles in total - 9.12 + 7.29 = INR 16.41
22. The cost of the proposed receptacles in total - 7.29 + 5.47 = INR 12.76
23. The cost saved = 16.41 - 12.76 = INR 3.65</t>
  </si>
  <si>
    <t>2311-PRODUCT-ID-21</t>
  </si>
  <si>
    <t>MGI,
1. Spacer Plates are mounted beneath the door latch striker plates located on the door frame, opposite to the door latch mechanisms found on each door of the vehicle
2. Both the striker and spacer plates are made of steel and are mounted onto the frame using a set of M8 flathead bolts
Dimensions &amp; Weight,
Striker Plate,
Length - 62mm
Width - 42mm
Weight - 97g
Spacer Plate,
Length - 61mm
Width - 45mm
Weight - 30g</t>
  </si>
  <si>
    <t>KIA,
1. Spacer Plates are absent from the door frame of the vehicle
2. Striker Plates are directly mounted onto the door frame using a set of M8 flathead bolts
Dimensions &amp; Weight,
Length - 55mm
Width - 42mm
Weight - 85g</t>
  </si>
  <si>
    <t>Functionality,
Spacer Plates play a crucial role in achieving the correct alignment and adjustment of the door latch mechanism, which is vital for the proper functioning, safety, and security of the vehicle's doors</t>
  </si>
  <si>
    <t>Functionality,
Spacer Plates are absent from the vehicle.</t>
  </si>
  <si>
    <t>De-content the Spacer Plates mounted onto the door frame and if required, increase the length of the latch receiver on the Striker Plate to ensure the doors close smoothly and securely</t>
  </si>
  <si>
    <t>1. Spacer Plates are mounted beneath the door latch striker plates in MGI while Spacer Plates are absent from the door frame of KIA
2. By extending the length of the latch receivers by 4mm on the striker plates, the need for separate spacer plates could be eliminated</t>
  </si>
  <si>
    <t>Extend the length of the latch receivers on the striker plates by 4mm</t>
  </si>
  <si>
    <t>The evaluation is done before teardown, the values will change after the costing
1. Per Kg rate of steel - INR 160
2. Current weight of the spacer plates - 30*4 = 120g
3. The cost of a single plate - INR 4.8
4. Assumed weight increased for striker plate = 8 g
5. Assumed cost increased for striker plate = INR 1.28
6. Estimated weight saving (for 1 item) = 30 - 8 = 22 g
7. Estimated cost saving (for 1 item) = 4.8 - 1.28 = INR 3.52
8. The total weight saved - 22*4 = 88 g
9. The total cost saved - 3.52*4 = INR 14.08</t>
  </si>
  <si>
    <t>2311-PRODUCT-ID-22</t>
  </si>
  <si>
    <t>MGI,
1. Seatback Storage Pockets are found behind the front driver and passenger seats in the vehicle
2. Plastic Trims are placed within the stitched fold at the opening of the storage pocket on both seats
Dimensions &amp; Weight,
Length - 422mm
Width - 20mm</t>
  </si>
  <si>
    <t>KIA,
1. Seatback Storage Pockets are found behind the front driver and passenger seats in the vehicle
2. Plastic Trims are absent from the storage pockets</t>
  </si>
  <si>
    <t>Functionality,
1. They are commonly used to provide structural support and to enhance the longevity of seatback storage pockets</t>
  </si>
  <si>
    <t>Functionality,
1. Plastic Trims are absent from the storage pockets found behind the front seats of the vehicle</t>
  </si>
  <si>
    <t>De-content the plastic support trims found within the storage pocket flaps behind the LH and RH front seats</t>
  </si>
  <si>
    <t>1. Plastic Trims are placed within the stitched fold at the opening of the storage pocket on both seats in MGI while these trims are absent from KIA
2. Taking off these plastic trims won't adversely affect the durability or functionality of the storage pockets, as KIA already employs a setup without plastic trims</t>
  </si>
  <si>
    <t>The evaluation is done before teardown, the values will change after the costing
1. Per Kg cost of PP (assumed) - INR 130.35 (assumed)
2. Current weight of the trim - 15g
3. Cost of a single trim - INR 1.95
4. Total weight saved - 15*2 = 30g
5. Tota cost saved - 1.95*2 = INR 3.91</t>
  </si>
  <si>
    <t>2311-PRODUCT-ID-23</t>
  </si>
  <si>
    <t>MGI,
1. Tailgate Bumper Stops are mounted onto both the tailgate and the tailgate frame of the vehicle using fasteners
2. The bumper stops are made of plastic PA-66 (assumption) and are found on both the LH and RH sides of the tailgate and the body frame
Dimensions &amp; Weight,
Bumper Stop - Tailgate,
Length - 59.3mm
Width - 34.5mm
Weight -
Bumper Stop - Body Frame,
Length - 74mm
Width - 51.95mm
Weight - 99g</t>
  </si>
  <si>
    <t>KIA,
1. Tailgate Bumper Stops are mounted onto both the tailgate and the tailgate frame of the vehicle using fasteners
2. The bumper stops are made of PA-66 (assumption) and are found on both the LH and RH sides of the tailgate and the body frame
Dimensions &amp; Weight,
Bumper Stop - Tailgate,
Length - 59.5mm
Width - 34mm
Weight - 15g
Bumper Stop - Body Frame,
Length - 34.5mm
Width - 14.5mm
Weight -</t>
  </si>
  <si>
    <t>Functionality,
Tailgate Bumper Stops help prevent overextension and cushion the closing impact, align the tailgate securely with the vehicle body, and safeguard against potential damage from forceful closures.</t>
  </si>
  <si>
    <t>Redesign the Tailgate Bumper Stops in MGI into an 'L' shape reducing the length from 74mm to 40mm</t>
  </si>
  <si>
    <t>1. The Tailgate Bumper Stops in MGI are notably larger than those in KIA. The design of the stopper can be simplified as shown in the proposal image.
2. Reworking the bumper stops in MGI could lead to a reduction in material wastage without any negative consequences</t>
  </si>
  <si>
    <t>1. Replace the M6 bolt with a pair of M4 bolts to mount the stopper onto the frame
2. Mounting holes should be drilled onto the frame to accommodate the said fasteners</t>
  </si>
  <si>
    <t>The evaluation is done before teardown, the values will change after the costing
1. Per Kg rate of PA-66 - INR 450 (assumed)
2. Current weight of the bumper stop - body frame - 99g
3. Current cost of the bumper stop - INR 44.55
4. Assumed weight of the proposed bumper stop - 70g
5. The cost of the proposed bumper stop - INR 31.5
6. The estimated weight saved - 99-70 = 29*2 = 58g (both ends)
7. The estimated cost saved - 44.55 - 31.5 = 13.05*2 = INR 26.1 (both ends)
8. Per Kg rate of bolts - INR 150
9. Assumed weight of the proposed M4 bolts - 5*4 = 20g
10. The estimated cost of the bolts - 0.75*4 = INR 3
11. The total weight saved = 58 - 20 = 38g
12. The total cost saved =  26.1 - 3 = INR 23.1</t>
  </si>
  <si>
    <t>2311-PRODUCT-ID-24</t>
  </si>
  <si>
    <t>MGI,
1. The Headrest Rod Mounting Receptacles, two each are mounted onto the top of all seven seats
2. The receptacle trim piece on the RH side of each headrest assembly could also be used to hang items from the back of the headrest
Dimensions &amp; Weight,
Length - 53.3mm
Width - 34mm</t>
  </si>
  <si>
    <t>KIA,
1. The Headrest Rod Mounting Receptacles, two each are mounted onto the top of all five seats
2. Hooks on the trim pieces to hang items from the back of the headrest are absent
Dimensions &amp; Weight,
Length - 39.5mm
Width - 39.5mm</t>
  </si>
  <si>
    <t>Functionality,
The hooks on the headrest receptacle trim pieces serve a practical purpose in providing a convenient and organized storage solution for items such as bags, clothing, or other lightweight objects.</t>
  </si>
  <si>
    <t>The feature is absent from the headrest receptacle trim pieces</t>
  </si>
  <si>
    <t>Eliminate the hooks from the receptacle trims found on the RH side of the headrest assemblies reducing the overall length from 53.3mm to 40mm</t>
  </si>
  <si>
    <t>1. The headrest receptacle trim pieces on the right-hand side of all seven headrest assemblies in MGI can also serve as hooks for hanging items from the back of the headrest while the same feature is absent from the trim pieces in KIA
2. MGI has the option to remove this feature from the trim pieces, which would result in a reduction of material wastage</t>
  </si>
  <si>
    <t>The evaluation is done before teardown, the values will change after costing.
1. Per Kg rate of PP - INR 130.35
2. The assumed weight of the trim piece to be removed - 3g
3. Total weight of the trim pieces - 3*7 (headrest assemblies) - 21g
4. The estimated weight saved - 21g
5. The estimated cost saved - INR 2.73</t>
  </si>
  <si>
    <t>2311-PRODUCT-ID-25</t>
  </si>
  <si>
    <t>MGI,
1. The Windshield Washer Fluid Reservoir is mounted onto the LH side of the engine bay of the vehicle using fasteners
2. The cylindrical or tubular section of the reservoir protrudes upward and contains the opening where you pour in the windshield washer fluid
Dimensions &amp; Weight,
Neck Length from Base - 468mm
Neck Width - 33.2mm</t>
  </si>
  <si>
    <t>KIA,
1. The Windshield Washer Fluid Reservoir is mounted onto the LH side of the engine bay of the vehicle using fasteners
2. The cylindrical or tubular section of the reservoir protrudes upward and contains the opening where you pour in the windshield washer fluid
Dimensions &amp; Weight,
Neck Length from Base - 255mm
Neck Width - 44.9mm</t>
  </si>
  <si>
    <t>Functionality,
To replenish the washer fluid in your vehicle, you remove the cap, pour the washer fluid through this opening, and then securely reseal it</t>
  </si>
  <si>
    <t>Reduce the overall length of the Windshield Washer Fluid Reservoir neck by 30mm</t>
  </si>
  <si>
    <t>1. The protrusion of the neck from the base of the reservoir is 468mm in MGI while it is 255mm in KIA
2. Reducing the overall length of the neck by 30mm could save material and could help address space constraints within the engine bay of the vehicle</t>
  </si>
  <si>
    <t>Shift the mounting bracket found on the neck of the reservoir 30mm upward</t>
  </si>
  <si>
    <t>The evaluation is done before teardown, the values will change after the costing.
1. Per Kg rate of PP - INR 130.35
2. The weight of the area removed - 20g
3. The estimated cost of the area removed - INR 2.60
4. The total weight saved after redesigning = 20g
5. The total cost saved after redesigning = INR 2.60</t>
  </si>
  <si>
    <t>2311-AI-ID-01</t>
  </si>
  <si>
    <t>MGI,
1. The Air Filter Bypass Hose within the engine bay connects the air filter and the engine assembly
2. The hose is made of NBR+CR and is clamped onto the air filter hose outlet and the engine intake manifold
Dimensions &amp; Weight,
String Length - 614mm
Width - 22.65mm</t>
  </si>
  <si>
    <t>ASI,
1. The Air Filter Bypass Hose within the engine bay connects the air filter and the engine intake manifold
2. The hose divides into two, with one branch directed toward the engine intake manifold and the other toward the brake booster
Dimensions &amp; Weight,
String Length - 622mm
Width - 17.65mm</t>
  </si>
  <si>
    <t>Functionality,
The air filter bypass hose, also known as a breather hose or crankcase vent hose, serves an important function in the engine's ventilation system. It helps regulate the pressure and flow of air within the engine.</t>
  </si>
  <si>
    <t>Functionality,
The air filter bypass hose, also known as a breather hose or crankcase vent hose, serves an important function in the engine's ventilation system. In this specific scenario, one branch helps regulate the pressure and flow of air within the engine, and the other branch supplies air to the brake booster</t>
  </si>
  <si>
    <t>Route the air filter bypass hose through the left of the engine assembly (left of the engine oil inlet) and thereby reduce 220mm in length.</t>
  </si>
  <si>
    <t>1. The Air Filter Bypass Hose within the engine bay which connects the air filter and the engine assembly has a string length of 614mm.
2. The hose is routed around the engine oil inlet, necessitating approximately 230mm of hose length.
3. Rerouting the hose through the left of the engine oil inlet could help save 220mm from the overall string length</t>
  </si>
  <si>
    <t>The hose holders should be rearranged as shown in the figures
1. Relocate the top holder to the left from the right
2. Tilt the bottom steel bracket about 45 degrees and adjust the bottom holder to house the rerouted hose</t>
  </si>
  <si>
    <t>The evaluation is done before teardown, the values will change after the costing,
1. Per meter cost of the hose - INR 300 (assumption)
2. The current string length of the hose - 614mm
3. The proposed string length after rerouting - 395mm
4. Length saved - 220mm
5. The estimated weight of the portion removed - 100g (assumption)
6. The estimated cost of the portion removed - INR 65.7 - 20% tolerance = INR 52.56</t>
  </si>
  <si>
    <t>2311-AI-ID-02</t>
  </si>
  <si>
    <t>MGI,
1. The Air Filter Upper and Bottom Casings house the air filter within the air intake assembly of the vehicle
2. Both the Upper and Bottom Casings are manufactured from PP-T20 and are mounted onto each other
Dimensions &amp; Weight,
Upper Casing,
Length - 275mm
Width - 240mm
Weight - 450.82g
Bottom Casing,
Length - 250mm
Width - 215mm
Weight - 361.09g</t>
  </si>
  <si>
    <t>KIA,
1. The Air Filter Upper and Bottom Casings house the air filter within the air intake assembly of the vehicle
2. Both the Upper and Bottom Casings are manufactured from PP-TD30 and are mounted onto each other
Dimensions &amp; Weight,
Upper Casing,
Length - 286mm
Width - 177mm
Weight - 501.6g
Bottom Casing,
Length - 335mm
Width - 210mm
Weight - 529.7g</t>
  </si>
  <si>
    <t>Functionality,
The primary purpose of an air filter housing is to provide a protective enclosure for the air filter element. The housing helps shield the filter from environmental contaminants such as dust, dirt, debris, and moisture that could otherwise directly impact the filter and reduce its effectiveness.</t>
  </si>
  <si>
    <t>Replace PP-T20 with PP-TD30 in the manufacture of the Air Filter Upper and Bottom Casings within the air intake assembly of the vehicle</t>
  </si>
  <si>
    <t>1. The Upper and Lower Air Filter Casings within MGI are manufactured from PP-T20 while in KIA, they're manufactured from PP-TD30
2. MGI could also make use of PP-TD30 instead of PP-T20 since PP-TD30 is a cost-effective option when compared to PP-T20</t>
  </si>
  <si>
    <t>The evaluation is done before teardown, the values will change after the costing,
1. Per Kg rate PP-T20 - INR 200 (assumed)
2. Per Kg rate of PP-T30 - INR 180 (assumed)
3. The current weight of the upper trim - 450.82g
4. The estimated weight of the proposed trim - 441.32g
5. The estimated weight saved = 450.82 - 441.32 = 9.5g
6. The current weight of the bottom trim - 361.09g
7. The estimated weight of the proposed trim - 353.4g
8. The estimated weight saved = 361.09 - 353.4 = 7.69g
9. The current cost of the upper trim - INR 90.1
10. The estimated cost of the proposed trim - INR 79.43
11. The estimated cost saved = 90.1 - 79.4 = INR 10.66
12. The current cost of the bottom trim - INR 72.21
13. The estimated cost of the proposed trim - INR 63.61
14. The estimated cost saved = 72.21 - 63.61 = INR 8.59
15. The total weight savings = 9.5 + 7.69 = 17.19g
16. The total cost savings = 10.66 + 8.59 = 19.25 - 15% tolerance = INR 16.37</t>
  </si>
  <si>
    <t>2311-AI-ID-03</t>
  </si>
  <si>
    <t>MGI,
1. An Air Filter is mounted in between the air filter's upper and lower casings to trap and prevent airborne particles such as dust, dirt, pollen, and debris from entering the engine
2. The Air Filter is supplied by 'Lumax Cornaglia India'
Dimensions &amp; Weight,
Length - 238mm
Width - 175mm
Weight - 229.61g</t>
  </si>
  <si>
    <t>KIA,
1. An Air Filter is mounted in between the air filter's upper and lower casings to trap and prevent airborne particles such as dust, dirt, pollen, and debris from entering the engine
2. The Air Filter is supplied by 'INZI Controls India Limited'
Dimensions &amp; Weight,
Length - 260mm
Width - 163mm
Weight - 280.84g</t>
  </si>
  <si>
    <t>Functionality,
Air filters trap and prevent airborne particles such as dust, dirt, pollen, and debris from entering the engine. This is essential for preventing these contaminants from causing damage to engine components. Without a proper air filter, abrasive particles could cause premature wear and reduce engine efficiency.</t>
  </si>
  <si>
    <t>Replace the Air Filter from 'Lumax Cornaglia India' used within the air intake assembly of MGI with the Air Filter from 'INZI Controls India Limited' used in KIA.</t>
  </si>
  <si>
    <t>1. The Air Filter used in MGI is supplied by 'Lumax Cornaglia India' while the one used in KIA is supplied by 'INZI Controls India Limited'
2. If a company could find a supplier offering the same or similar quality at a lower price, it could choose to switch to improve its overall cost-effectiveness and competitiveness. Thus, switching from 'Lumax Cornaglia India.' to 'INZI Controls India Limited.' could help MGI improve the overall cost-effectiveness of the part</t>
  </si>
  <si>
    <t>The upper and bottom casing lengths should be increased according to the changes made to the air filter.</t>
  </si>
  <si>
    <t>The evaluation is done before teardown, the values will change after the costing,
1. The cost of the filter system from 'Lumax Cornaglia India' - INR 312
2. The current weight - 229.61g
3. The cost of the filter system from 'INZI Controls India' - INR 270
4. The estimated weight - 280.84g
5. The estimated cost saved = 312 - 270 = 42 - 15% tolerance = INR 35.7</t>
  </si>
  <si>
    <t>Rejected due to localisation</t>
  </si>
  <si>
    <t>LC</t>
  </si>
  <si>
    <t>2311-AI-ID-04</t>
  </si>
  <si>
    <t>MGI,
1. The Air Intake Upper Trim within the air intake assembly of the vehicle is meant to provide a consistent and controlled supply of air to the combustion chambers
2. The trim is manufactured from PP-TD20 and is fixed onto the lower trim using snap-fits
Dimensions &amp; Weight,
Upper Trim,
Length - 410mm
Width - 145mm
Weight - 205g</t>
  </si>
  <si>
    <t>KIA,
A comparable trim is absent from the vehicle</t>
  </si>
  <si>
    <t>Functionality,
1. The service cover is meant to provide access to the collectors to maintain the cleanliness of the air filter and prevent the buildup of contaminants within the system. 
2. The collector on the top especially is meant to trap water vapour since preventing the entry of water vapour is important to avoid issues such as mould growth, corrosion, and damage to internal components.</t>
  </si>
  <si>
    <t>A comparable trim is absent from the vehicle</t>
  </si>
  <si>
    <t>Redesign the Air Intake Upper Trim removing the service cover and the provisions provided to snap fit the same</t>
  </si>
  <si>
    <t>1. The Upper Air Intake Trim within MGI has service covers on both the top and bottom of the Air Intake Upper and Lower Trims while in KIA, such a system is absent
2. Redesigning the Air Intake Upper Trim removing the service cover and the collector provision on the top is feasible since the chances of water vapour building up from within the vents are extremely low as there are drainage holes on the collector pits within the vents</t>
  </si>
  <si>
    <t>The vents beneath the upper service cover should be sealed</t>
  </si>
  <si>
    <t xml:space="preserve">The evaluation is done before teardown, the values will change after the costing,
1. The per Kg rate of PP-T20 - INR 200 (assumed)
2. The current overall weight of the upper trim = 205 + 71 (Service Cover) = 276g
3. The estimated weight of the proposed trim = 134g (assumed after sealing the vents on top)
4. The estimated weight saved = 276 - 134 = 142g
5. The cost of the current trim = INR 41
6. The estimated cost of the proposed trim = INR 26.8
7. The estimated cost saved = 14.2 - 15% tolerance = INR 12.07 </t>
  </si>
  <si>
    <t>2311-BA-ID-01</t>
  </si>
  <si>
    <t>MGI,
1. A separate brake booster plate is fastened onto the dashboard BIW panel at the front of the vehicle
2. The plate is made from steel and is fastened using seven sets of M8-size fasteners
Dimensions &amp; Weight,
Length - 235mm
Width - 220mm
Weight - 707g
Dashboard BIW panel thickness - 1.05mm</t>
  </si>
  <si>
    <t>KIA,
1. A similar plate is absent from the vehicle
2. The Brake Booster is directly mounted onto the BIW
Dimensions &amp; Weight,
Dashboard BIW panel thickness - 0.9mm</t>
  </si>
  <si>
    <t>Functionality,
A separate mounting plate provides flexibility in the design and placement of the brake booster. Mounting the brake booster on a separate plate can also help isolate it from vibrations and noise generated by the engine or other components.</t>
  </si>
  <si>
    <t>A separate plate is absent from the vehicle</t>
  </si>
  <si>
    <t>The Brake Booster Plate in MGI could be integrated into the Dashboard BIW of the vehicle as done in KIA</t>
  </si>
  <si>
    <t>1. The brake booster is mounted onto a separate steel plate which is later mounted onto the BIW of the vehicle in MGI while in KIA, a separate plate is absent and the brake booster is directly mounted onto the BIW of the vehicle
2. MGI could also integrate the steel plate into the dashboard BIW panel and thereby de-content the seal and the fasteners used to mount the plate onto the BIW
3. The design change could improve cost-effectiveness and reduce complexity</t>
  </si>
  <si>
    <t>The BIW panel should be redesigned</t>
  </si>
  <si>
    <t>The evaluation is done before teardown, the values will change after the costing,
1. The Per Kg cost of Steel (Fabricated and Painted) - INR 230 (assumed)
2. The current weight of the plate - 707g
3. The current cost - INR 162.6
4. The current weight of the M8 fasteners (bolts &amp; nuts) = 20*7 = 140g (assumed)
5. The current cost of the M8 fasteners - INR 35
6. The weight of the Seal - 2.5g
7. The cost of the Seal - INR 5 
8. The weight added on the BIW after redesigning - 201g
9. The cost added on - INR 46.23
10. The estimated weight saved = (707+140+2.5) - 201 = 681.5g
11. The estimated cost saved - (162.6+35+5) - 46.23 = INR 156.37</t>
  </si>
  <si>
    <t>2311-BA-ID-02</t>
  </si>
  <si>
    <t>MGI,
1. The Brake Caliper Mounting Brackets in the vehicle are meant to house the brake calipers present amongst each of the four brake assemblies of the vehicle
2. The brackets are cast and are black paint-coated (80microns)
Dimensions &amp; Weight,
Front,
Length - 292mm
Width - 267mm
Coating Surface Area - 24560mm2
Rear,
Length - 176mm
Width - 138mm
Coating Surface Area - 22184mm2</t>
  </si>
  <si>
    <t>KIA,
1. The Brake Caliper Mounting Brackets in the vehicle are meant to house the brake calipers present amongst each of the four brake assemblies of the vehicle
2. The brackets are cast and are left unpainted at the front end, and painted at the rear end</t>
  </si>
  <si>
    <t>Functionality,
The brackets are exposed to various environmental elements, including moisture, road salt, and other corrosive substances. Painting provides a protective layer that helps prevent corrosion and extends the lifespan of the brackets.</t>
  </si>
  <si>
    <t>Mounting Brackets are unpainted in the vehicle</t>
  </si>
  <si>
    <t>Remove the black paint coating from the Brake Caliper Mounting Brackets on all four brake assemblies of MGI, following the procedure used for the front brake caliper mounting brackets in KIA.</t>
  </si>
  <si>
    <t>1. The Brake Caliper Mounting Brackets in MGI are black paint coated while in KIA, the brackets at the front end are left unpainted
2. Applying coatings or paint can add to the vehicle's manufacturing cost. MGI could choose to leave the brackets unpainted to reduce production costs
3. While painting can provide aesthetic benefits and help prevent corrosion, it is not always essential for the functional performance of the brake caliper brackets. MGI could opt for a simpler, uncoated design if the brackets are made from materials that perform well without additional coatings.</t>
  </si>
  <si>
    <t>The evaluation is done before teardown, the values will change after the costing,
1. Per Sq.M rate for black paint coating - INR 102.93 (Heat Resistant)
2. Total Coating Surface Area at the front end = 49120mm2 = 0.049m2
3. Total cost - INR 5.05
4. Total Coating Surface Area at the rear end = 44368mm2 = 0.044m2
5. Total cost - 4.52
6. The estimated cost saved = 5.05 + 4.52 = INR 9.57</t>
  </si>
  <si>
    <t>Technically feasible but not recommended. This is KD part and painting is done to prevent rusting. To be taken up with Homeroom and MG Quality team for approval</t>
  </si>
  <si>
    <t>2311-BIW-ID-01</t>
  </si>
  <si>
    <t>MGI,
1. Frit Bands (Decorative and Solar Control) adhere to the front windshield borders of the vehicle
2. The front windshield bottom frit band has a width of 165mm and is applied along the bottom windshield length of 1440mm
3. The rear windshield LH and RH side frit bands have a width of 195mm and are applied along the side windshield length of 394mm
Dimensions &amp; Weight
Front,
Frit Length (Bottom) - 1440mm
Frit Width (Bottom) - 165mm
Rear,
Frit Length (Sides) - 394mm
Frit Width (Sides) - 195mm</t>
  </si>
  <si>
    <t>KIA,
1. Frit Bands (Decorative and Solar Control) adhere to the front windshield borders of the vehicle
2. The windshield bottom frit band has a width of 130mm and is applied along the bottom windshield length of 1485mm
3. The windshield LH and RH side frit bands have a width of 165mm and are applied along the side windshield length of 368mm
Dimensions &amp; Weight,
Front,
Frit Length (Bottom) - 1485mm
Frit Width (Bottom) - 130mm
Rear,
Frit Length (Sides) - 368mm
Frit Width (Sides) - 165mm</t>
  </si>
  <si>
    <t>Functionality,
1. The Frit can help manage thermal stresses in the windshield. Due to temperature variations, windshields can experience expansion and contraction. The frit provides a buffer to absorb some of these stresses and prevent cracking.
2. The inward-facing side of the frit allows the adhesive to bond to the glass, the outward-facing side of the frit acts as a shield against UV radiation to protect the adhesive bond, which would otherwise be weakened by continual exposure to direct sunlight.</t>
  </si>
  <si>
    <t>1. Reduce the width of the Frit Band application on the front windshield bottom of MGI from 165mm to 130mm as applied in KIA
2. Reduce the width of the Frit Band application on the rear windshield LH and RH sides of MGI from 195mm to 165mm as applied in KIA</t>
  </si>
  <si>
    <t>1. The width of the Frit Band applied at the bottom of MGI is 165mm while in KIA, it is 130mm
2. The width of the Frit Band applied at the LH and RH sides of MGI is 195mm while in KIA, it is 165mm
3. Reducing the bottom width of the front windshield frit band application in MGI from 165mm to 135mm as in KIA could help reduce material wastage and improve overall cost-efficiency
4. Reducing the side width of the rear windshield frit band application in MGI from 195mm to 165mm as in KIA could help reduce material wastage and improve overall cost-efficiency</t>
  </si>
  <si>
    <t>The evaluation is done before teardown, the values will change after the costing,
Front,
1. Per Kg rate of Enamel Fritting - INR 417.80 (Decorative &amp; Solar Control) (assumed)
2. Area of Frit being removed - 50400mm2 = 0.0504m2
3. Thickness of the Frit - 30 microns = 0.03mm
4. The weight of the Frit to be removed - 4.71g
3. The cost of the frit being removed = INR 1.96
4. The estimated weight saved - 4.71g
5. The estimated cost saved = INR 1.96
Rear,
1. Area of Frit being removed - 18000mm2 = 0.018m2
2. The weight of the Frit to be removed = 1.68g
3. The cost of the frit being removed = INR 0.70
4. The estimated weight saved - 1.68g
5. The estimated cost saved = INR 0.70
6. The total weight saved = 4.71+1.68 = 6.39g
7. The total cost saved = 1.96 + 0.70 = INR 2.66</t>
  </si>
  <si>
    <t>TBD</t>
  </si>
  <si>
    <t>2311-BIW-ID-02</t>
  </si>
  <si>
    <t>MGI,
1. The LH and RH A-Pillar Side Stiffener Brackets, LH and RH Centre Console and Gear Selector Base Mounting Brackets are meant to host the associated assemblies within the interior of the vehicle
2. The brackets are made of steel and are black paint-coated (70microns)
Dimensions &amp; Weight,
Dashboard End Mounting Brackets,
Length - 
Width - 
Coating Surface Area - 
Centre Console Base Mounting Brackets,
Length - 
Width - 
Coating Surface Area - 
Gear Selector Base Mounting Brackets,
Length - 
Width - 
Coating Surface Area -</t>
  </si>
  <si>
    <t>KIA,
Similar brackets are absent from the vehicle</t>
  </si>
  <si>
    <t>Functionality,
Painting provides a protective layer that helps prevent corrosion and extends the lifespan of the brackets. Some manufacturers choose to paint metal brackets for aesthetic reasons as well</t>
  </si>
  <si>
    <t>Similar Brackets are absent from the vehicle</t>
  </si>
  <si>
    <t>Remove the black paint coating from the LH &amp; RH A-Pillar Side Stiffener Brackets, LH &amp; RH Centre Console and Gear Selector Base Mounting Brackets on the BIW of MGI</t>
  </si>
  <si>
    <t>1. LH &amp; RH A-Pillar Side Stiffener Brackets, LH &amp; RH Centre Console and Gear Selector Base Mounting Brackets found within MGI are black paint coated while similar brackets are absent from KIA
2. Applying coatings or paint can add to the vehicle's manufacturing cost. MGI could choose to leave the brackets unpainted to reduce production costs
3. While painting can provide aesthetic benefits and help prevent corrosion, it is not always essential for brackets which would be enclosed without exposure to the outside environment. MGI could opt for a simpler, uncoated design if the brackets are made from materials that perform well without additional coatings.</t>
  </si>
  <si>
    <t>The evaluation is done before teardown, the values will change after the costing,
1. Per Sq.M rate for black paint coating - INR 45.5 (Metal Brackets)
2. Coating Surface Area of LH &amp; RH A-Pillar Side Stiffener Brackets = 69536mm2 = 0.069m2
3. Total cost = INR 3.13
4. Coating Surface Area of LH &amp; RH Centre Console Base Mounting Brackets = 70172mm2 = 0.070m2
5. Total cost = INR 3.18
6. Coating Surface Area of Gear Selector Base Mounting Bracket = 17472mm2 = 0.017m2
5. Total cost = INR 0.77
6. The estimated cost saved = 3.13 + 3.18 + 0.77 = INR 7.08</t>
  </si>
  <si>
    <t>CFT buy off</t>
  </si>
  <si>
    <t>Ratnadeep</t>
  </si>
  <si>
    <t>VAVE</t>
  </si>
  <si>
    <t>2311-BIW-ID-03</t>
  </si>
  <si>
    <t>MGI,
1. The LH &amp; RH Front Fenders and the LH &amp; RH Rear Quarter Panels are paint-coated
2. Both the body panels have coating thickness values within 120 - 130μm
Dimensions &amp; Weight,
Front Fenders,
Length - 815mm
Width - 500mm
Coating Surface Area = 326000mm2 = 0.326m2
Rear Quarter Panels,
Length - 810mm
Width - 390mm
Coating Surface Area = 291600mm2 = 0.291m2</t>
  </si>
  <si>
    <t>KIA,
1. The LH &amp; RH Front Fenders and the LH &amp; RH Rear Quarter Panels are paint-coated
2. Both the body panels have coating thickness values within 85 - 95μm</t>
  </si>
  <si>
    <t>The field is not relevant to this idea</t>
  </si>
  <si>
    <t>Reduce the Paint Coating Thicknesses of the highlighted Front Fender and Rear Quarter Panel BiW Panels from 120 - 130μm to 85 - 95μm</t>
  </si>
  <si>
    <t>1. The Front Fenders and the Rear Quarter Panels in MGI have a paint coating thickness of 120 - 130μm while in KIA, for the same panels, it is 85 - 95μm
2. By reducing the amount of paint applied to each car, manufacturers can save on the raw materials required for the paint coating. This includes not only the paint material but also the associated primers, clear coats, and other layers
3. Reducing the current paint coating thickness to similar values as of KIA could thus help improve cost-effectiveness</t>
  </si>
  <si>
    <t>The evaluation is done before teardown, the values will change after the costing,
1. Per Sq.M rate of Automotive Grade Paint Coating (80 - 90μm) - INR 63.4 (assumed)
2. Per Sq.M rate of Automotive Grade Paint Coating (110 - 120μm) - INR 103.54 (assumed)
3. The combined surface area of the Front Fenders = 0.366*2 = 0.733m2
4. The current cost to paint the structure = INR 75.94
5. The estimated cost = INR 46.5
6. The estimated cost saved = 75.94 - 46.5 = INR 28.89
7. The combined surface area of the Front Fenders = 0.291*2 = 0.583m2
8. The current cost to paint the structure = INR 60.38
9. The estimated cost = INR 36.96
10. The estimated cost saved = 60.38 - 36.96 = INR 23.42
11. The estimated weight saved = Nil
12. The estimated cost saved = 28.89 + 23.42 = INR 52.31</t>
  </si>
  <si>
    <t>2311-BIW-ID-04</t>
  </si>
  <si>
    <t>MGI,
1. The LH &amp; RH Front and Rear Door Panels are paint-coated
2. Both the panels have coating thickness values within 115 - 125μm
Dimensions &amp; Weight,
Front Door,
Length - 1090mm
Width - 881mm
Coating Surface Area = 864261mm2 = 0.864m2
Rear Door,
Length - 1080mm
Width - 875mm
Coating Surface Area = 661500mm2 = 0.661m2</t>
  </si>
  <si>
    <t>KIA,
1. The LH &amp; RH Front and Rear Door Panels are paint-coated
2. Both the body panels have coating thickness values within 80 - 90μm</t>
  </si>
  <si>
    <t>Reduce the Paint Coating Thicknesses of the highlighted Front and Rear Door BiW Panels from 115 - 125μm to 80 - 90μm</t>
  </si>
  <si>
    <t>1. The Front and Rear Door BiW Panels in MGI have a paint coating thickness of 115 - 125μm while in KIA, for the same panels, it is 80 - 90μm
2. By reducing the amount of paint applied to each car, manufacturers can save on the raw materials required for the paint coating. This includes not only the paint material but also the associated primers, clear coats, and other layers
3. Reducing the current paint coating thickness to similar values as of KIA could thus help improve cost-effectiveness</t>
  </si>
  <si>
    <t>The evaluation is done before teardown, the values will change after the costing,
1. Per Sq.M rate of Automotive Grade Paint Coating (80 - 90μm) - INR 63.4 (assumed)
2. Per Sq.M rate of Automotive Grade Paint Coating (110 - 120μm) - INR 103.54 (assumed)
3. The combined surface area of the Front Doors = 0.864*2 = 1.728m2
4. The current cost to paint the structure = INR 178.91
5. The estimated cost = INR 109.55
6. The estimated cost saved = 178.91 - 109.55 = INR 69.35
7. The combined surface area of the Rear Doors = 0.661*2 = 1.322m2
8. The current cost to paint the structure = INR 137.01
9. The estimated cost = INR 83.81
10. The estimated cost saved = 137.01 - 83.81 = INR 53.19
11. The estimated weight saved = Nil
12. The estimated cost saved = 69.35 + 53.19 = INR 122.54</t>
  </si>
  <si>
    <t>2311-BIW-ID-05</t>
  </si>
  <si>
    <t>MGI,
1. The Front Hood Panel of the vehicle is paint-coated
2. The panel has a coating thickness value of 160 - 170μm
Dimensions &amp; Weight,
Length - 1640mm
Width - 1110mm
Coating Surface Area = 14,56,320mm2 = 1.456m2</t>
  </si>
  <si>
    <t>KIA,
1. The Front Hood Panel of the vehicle is paint-coated
2. The panel has a coating thickness value of 100 - 110μm</t>
  </si>
  <si>
    <t>Reduce the Paint Coating Thickness of the highlighted Front Hood BiW Panel from 160 - 170μm to 100 - 110μm</t>
  </si>
  <si>
    <t>1. The Front Hood BiW Panel in MGI have a paint coating thickness of 160 - 170μm while in KIA, it is 100 - 110μm
2. By reducing the amount of paint applied to each car, manufacturers can save on the raw materials required for the paint coating. This includes not only the paint material but also the associated primers, clear coats, and other layers
3. Reducing the current paint coating thickness to similar values as of KIA could thus help improve cost-effectiveness</t>
  </si>
  <si>
    <t>The evaluation is done before teardown, the values will change after the costing,
1. Per Sq.M rate of Automotive Grade Paint Coating (100 - 110μm) - INR 79(assumed)
2. Per Sq.M rate of Automotive Grade Paint Coating (160 - 170μm) - INR 129.78 (assumed)
3. The surface area of the Front Hood = 1.456m2
4. The current cost to paint the structure = INR 188.95
5. The estimated cost = INR 115.02
6. The estimated weight saved = Nil
7. The estimated cost saved = 188.95 - 115.02 = INR 73.92</t>
  </si>
  <si>
    <t>2311-BIW-ID-06</t>
  </si>
  <si>
    <t>MGI,
1. The Roof Panel of the vehicle is paint-coated
2. The panel has a coating thickness value of 110 - 120μm
Dimensions &amp; Weight,
Length - 2010mm
Width - 1410mm
Coating Surface Area = 23,30,500mm2 = 2.330m2</t>
  </si>
  <si>
    <t>KIA,
1. The Roof Panel of the vehicle is paint-coated
2. The panel has a coating thickness value of 70 - 80μm</t>
  </si>
  <si>
    <t>Reduce the Paint Coating Thickness of the highlighted Roof BiW Panel from 110 - 120μm to 70 - 80μm</t>
  </si>
  <si>
    <t>1. The Roof BiW Panel in MGI have a paint coating thickness of 110 - 120μm while in KIA, it is 70 - 80μm
2. By reducing the amount of paint applied to each car, manufacturers can save on the raw materials required for the paint coating. This includes not only the paint material but also the associated primers, clear coats, and other layers
3. Reducing the current paint coating thickness to similar values as of KIA could thus help improve cost-effectiveness</t>
  </si>
  <si>
    <t>The evaluation is done before teardown, the values will change after the costing,
1. Per Sq.M rate of Automotive Grade Paint Coating (70 - 80μm) - INR 63.4 (assumed)
2. Per Sq.M rate of Automotive Grade Paint Coating (110 - 120μm) - INR 103.54 (assumed)
3. The surface area of the Roof Panel = 2.330m2
4. The current cost to paint the structure = INR 241.24
5. The estimated cost = INR 147.72
6. The estimated weight saved = Nil
7. The estimated cost saved = 241.24 - 147.72 = INR 93.52</t>
  </si>
  <si>
    <t>2311-BIW-ID-07</t>
  </si>
  <si>
    <t>MGI,
1. The Roof Side BiW Panels of the vehicle are paint-coated
2. The panel has a coating thickness value of 120 - 130μm
Dimensions &amp; Weight,
Length - 2910mm
Width - 140mm
Coating Surface Area = 27,64,50mm2 = 0.276m2</t>
  </si>
  <si>
    <t>KIA,
1. The Roof Side BiW Panels of the vehicle is paint-coated
2. The panel has a coating thickness value of 100 - 110μm</t>
  </si>
  <si>
    <t>Reduce the Paint Coating Thickness of the highlighted Roof Side BiW Panels from 120 - 130μm to 100 - 110μm</t>
  </si>
  <si>
    <t>1. The Roof Side BiW Panels in MGI have a paint coating thickness of 120 - 130μm while in KIA, it is 100 - 110μm
2. By reducing the amount of paint applied to each car, manufacturers can save on the raw materials required for the paint coating. This includes not only the paint material but also the associated primers, clear coats, and other layers
3. Reducing the current paint coating thickness to similar values as of KIA could thus help improve cost-effectiveness</t>
  </si>
  <si>
    <t>The evaluation is done before teardown, the values will change after the costing,
1. Per Sq.M rate of Automotive Grade Paint Coating (100 - 110μm) - INR 79(assumed)
2. Per Sq.M rate of Automotive Grade Paint Coating (120 - 130μm) - INR 103.54(assumed)
3. The surface area of the Roof Side Panels = 0.276*2 = 0.552m2
4. The current cost to paint the structure = INR 57.15
5. The estimated cost = INR 43.60
6. The estimated weight saved = Nil
7. The estimated cost saved = 57.15 - 43.60 = INR 13.55</t>
  </si>
  <si>
    <t>2311-DA-ID-01</t>
  </si>
  <si>
    <t>MGI,
1. A black vinyl is pasted onto both the LH and RH side B-pillars of the vehicle
2. The vinyl will later be covered by the closing door frames, which are also black, ensuring a seamless all-black appearance.
3. The gap between the doors when they are closed is 8mm.
Dimensions &amp; Weight,
Max Length - 495mm
Max Width - 70mm</t>
  </si>
  <si>
    <t>KIA,
1. Vinyls are absent
2. Rubber Beadings are mounted onto the rear door frames to restrict the body of the vehicle from view through the gaps</t>
  </si>
  <si>
    <t>Functionality,
The vinyl covering shields the white body of the vehicle from view through the gaps that form between the front and rear black door frames when they are closed</t>
  </si>
  <si>
    <t>The vinyl covering is absent from the B-pillar of the vehicle</t>
  </si>
  <si>
    <t>Reduce the overall width of the black vinyl pasted on the B-pillar from 70mm to 25mm</t>
  </si>
  <si>
    <t>1. The Black Vinyl pasted onto both the LH and RH side B-pillars of the vehicle shields the white body from view through the gaps that form between the front and rear black door frames when closed.
2. Decreasing the vinyl's overall width from 70mm to 25mm is possible as the gap between the doors is 8mm which will result in minimize material waste without compromising its functionality.</t>
  </si>
  <si>
    <t>The evaluation is done before teardown, the values will change after the costing,
1. Per Square Meter cost of vinyl = INR 100 (assumed)
2. The current weight = 10g (assumed)
3. The estimated weight of the proposed design = 4g (assumed)
4. The cost of the current design = INR 3.4
5. The estimated cost of the proposed design = INR 1.2
6. The estimated weight saved on both sides = 10 - 4 = 6*2 = 12g
7. The estimated cost saved on both sides = 3.4 - 1.2 = 2.2*2 = INR 4.4</t>
  </si>
  <si>
    <t>Technical feasibility is OK.PP is approved for all variants on 30-Nov-23. Rejected due to orange peel in Glaze red cars</t>
  </si>
  <si>
    <t>2311-DA-ID-02</t>
  </si>
  <si>
    <t>MGI,
1. The Door Recess Trims, mounted onto the vehicle's door control panel trims, are crafted from ABS material, whereas the door control panels themselves are constructed from PC-ABS
2. These trims are affixed to the door control panel using two sets of fasteners and snap-fits on both the left-hand and right-hand sides
Dimensions &amp; Weight,
Front Row,
Length - 204mm
Width - 92mm
Weight - 93g
Second Row,
Length - 170mm
Width - 82mm
Weight - 81.47g</t>
  </si>
  <si>
    <t>KIA,
1. The Door Recesses are seamlessly integrated into the door control panel trims of the vehicle
2. All four doors of the vehicle feature these trims made of ASA material</t>
  </si>
  <si>
    <t>Functionality,
The Door Recess is designed to serve as a handhold or grip for opening and closing the door. This indentation provides a comfortable and ergonomic surface for passengers to place their hands while manipulating the door</t>
  </si>
  <si>
    <t>Substitute ABS with PP-T20 for the production of the Door Recess Trims fastened onto the door control panel trims</t>
  </si>
  <si>
    <t>1. In MGI, the Door Recess Trims (ABS) and the door control panel trims (PC-ABS) are separate pieces that are fastened to each other, whereas in KIA, they are integrated into a single trim (ASA)
2. PP-T20 is being used in the manufacture of other trims in the vehicle where aesthetic preferences, processing needs, and impact resistance requirements are minimal
3. Replacing ABS used in the manufacture of the Door Recess Trims with PP-T20 is feasible without compromising the intended functionality of the part</t>
  </si>
  <si>
    <t>The evaluation is done before teardown, the values will change after the costing,
1. Per Kg rate of ABS - INR 300 (assumed)
2. Per Kg rate of PP-T20 - INR 200 (assumed)
3. The current weight of the front-row door recess trim = 93g
4. The current weight of the second-row door recess trim = 81.47g
5. The estimated weight of the proposed front-row door recess trim = 83.4g
6. The estimated weight of the proposed second-row door recess trim = 73.09g
7. The estimated weight saved = (93 - 83.4 + 81.47 - 73.09) = (9.6*2 + 8.38*2) = 19.2 + 16.76 = 35.96g
8. The current cost of the front-row door recess trim = INR 27.9
9. The current cost of the second-row door recess trim = INR 24.4
10. The estimated cost of the proposed front-row door recess trim = INR 16.68
11. The estimated cost of the proposed second-row door recess trim = INR 14.61
12. The estimated cost saved = (27.9 - 16.68 + 24.4 - 14.61) = 11.22*2 + 9.79*2 = 22.44 + 19.58 = INR 42.02</t>
  </si>
  <si>
    <t>2311-DA-ID-03</t>
  </si>
  <si>
    <t>MGI,
1. The Speaker/Door Handle Housing Trim is made from PA6-G30
2. These housing trims are present on all four doors and the trims on the front row differ from those on the second row
Dimensions &amp; Weight,
Front Row,
Length - 254mm
Width - 110mm
Second Row,
Length - 268mm
Width - 114mm</t>
  </si>
  <si>
    <t>KIA,
1. The door handle housing trim is made from PA6-GF20
2. These housing trims are present on all four doors and the trims on the front row differ from those on the second row
Dimensions &amp; Weight,
Length - 175mm
Width - 58mm</t>
  </si>
  <si>
    <t>Functionality,
The trims are designed to cover and enhance the appearance of both the speakers and the door handles in a vehicle's interior. These trims are important not only for their visual appeal but also for their functional role in protecting the speakers and providing a finished look around the door handles</t>
  </si>
  <si>
    <t>Functionality,
The trims are designed to cover and enhance the appearance of the door handles in a vehicle's interior. These trims are important not only for their visual appeal but also for their functional role in protecting and providing a finished look around the door handles</t>
  </si>
  <si>
    <t>Replace PA6-G30 with PA6-GF20 in the manufacture of Speaker/Door Handle Housing Trim</t>
  </si>
  <si>
    <t>1. The Speaker/Door Handle housing trims in MGI are made of PA6-G30 while in KIA the same trims are made of PA6-GF20. PA6-G30, with a higher glass fiber content (30%), tends to be more expensive than PA6-GF20, which has a lower glass fiber content (20%)
2. MGI could consider utilizing PA6-GF20 which is comparatively an economical choice, as the higher strength of PA6 GF30 is not critical for the application</t>
  </si>
  <si>
    <t>The speaker cover trim and the mounting point cover should both be subject to the material change from PA6-G30 to PA6-GF20</t>
  </si>
  <si>
    <t>The evaluation is done before teardown, the values will change after the costing,
1. Per Kg rate of PA6-G30 - INR 250 (assumption)
2. Per Kg rate of PA6-GF20 - INR 230 (assumption)
3. The current weight of the front row trim = 160g (Including speaker and mounting point covers)
4. The estimated weight of the proposed front row trim = 150g (assumption)
5. The current weight of the second-row trim = 180g (Including speaker and mounting point covers)
6. The estimated weight of the proposed second-row trim = 170g (assumption)
7. The estimated weight saved = 160 - 150 + 180 - 170 = 10 + 10 = 20*2 (LHS&amp;RHS) = 40g
8. The current cost of the front row trim = INR 40 (Including speaker and mounting point covers)
9. The estimated cost of the proposed front row trims = INR 34.5 (assumption)
10. The current cost of the second-row trim = INR 45 (Including speaker and mounting point covers)
11. The estimated cost of the proposed second-row trims = INR 41.4 (assumption)
12. The estimated cost saved = 5.5*2 + 3.6*2 = 11 + 7.2 (LHS &amp; RHS) = INR 18.2</t>
  </si>
  <si>
    <t>2311-DA-ID-04</t>
  </si>
  <si>
    <t>MGI,
1. The mounting points of the speaker/door handle housing trims present on all four doors of the vehicle are covered using Mounting Point Covers
2. These covers are made of PA6-G30 and are snap-fitted onto the main housing trim
Dimensions &amp; Weight,
Length - 101.6mm
Width - 53mm
Weight - 9g</t>
  </si>
  <si>
    <t>KIA,
1. The mounting points of the door handle housing trims present on all four doors of the vehicle are covered using Mounting Point Covers
2. These covers are made of PA6-GF20 and are snap-fitted onto the main housing trim
Dimensions &amp; Weight,
Length - 25.45mm
Width - 17.66mm
Weight - 0.52g</t>
  </si>
  <si>
    <t>Functionality,
These Mounting Point Covers create a clean and seamless appearance that contributes to the overall design appeal. Additionally, they play a crucial role in passenger safety by preventing potential contact with exposed hardware like nuts and bolts, reducing the risk of scratches or injuries</t>
  </si>
  <si>
    <t>Replace the Mounting Point Covers present on each of the LH and RH side speaker/door handle housing trims of MGI with a smaller one as in KIA</t>
  </si>
  <si>
    <t>1. The Mounting Point Covers on both the LH and RH side speaker/door handle housing trims in MGI are larger in size compared to those found in KIA
2. Redesigning the mounting point covers to match those in KIA could lead to material savings without compromising functionality</t>
  </si>
  <si>
    <t>The provisions provided to snap-fit the current trim covers onto the main housing should be replaced with provisions to mount the proposed cover</t>
  </si>
  <si>
    <t>The evaluation is done before teardown, the values will change after the costing,
1. Per Kg rate of PA6-G30 - INR 250 (assumed)
2. The current weight of the cover trim - 9g
3. The estimated weight of the proposed trim - 0.52g
4. The current cost of the cover trim - INR 2.25
5. The estimated cost of the proposed trim - INR 0.13 (assumed)
6. The total weight saved on all four doors = 8.48*4 = 33.92g
7. The total cost saved on all four doors = 2.12*4 = INR 8.48</t>
  </si>
  <si>
    <t>2311-DA-ID-05</t>
  </si>
  <si>
    <t>MGI,
1. A steel Hood Prop Rod mounted onto the left front subframe is used to prop up the hood of the vehicle
2. A plastic trim is present on the hood prop rod
Dimensions &amp; Weight,
Length - 80mm
Width - 12.9mm</t>
  </si>
  <si>
    <t>KIA,
1. A steel Hood Prop Rod mounted onto the left front subframe is used to prop up the hood of the vehicle
2. A foam trim cover is present on the hood prop rod
Dimensions &amp; Weight,
Length - 58.2mm
Width - 13.6mm</t>
  </si>
  <si>
    <t>Functionality,
The plastic trim covering the hood prop rod is unlikely to become as hot as the metal rod itself. As a result, even if the rod beneath the trim is hot due to engine operation, the plastic trim should remain at a more comfortable temperature to touch</t>
  </si>
  <si>
    <t>Functionality,
The foam trim covering the hood prop rod is unlikely to become as hot as the metal rod itself. As a result, even if the rod beneath the trim is hot due to engine operation, the foam cover should remain at a more comfortable temperature to touch</t>
  </si>
  <si>
    <t>Reduce the overall length of the plastic trim from 80mm to 30mm</t>
  </si>
  <si>
    <t>1. The overall length of the plastic trim present on the Hood Prop Rod is 80mm in MGI while it is 58.2mm in KIA
2. The total length can be shortened from 80mm to 30mm without affecting the trim's functionality</t>
  </si>
  <si>
    <t>The evaluation is done before teardown, the values will change after the costing,
1. Per Kg rate of ABS - INR 300 (assumption)
2. The current weight of the trim - 6g (assumed)
3. The estimated weight of the proposed trim -2.2g (assumed using Mass, Density, and Volume relations)
4. The current cost of the trim = INR 1.8
5. The estimated cost of the proposed trim = INR 0.66
6. The estimated weight saved = 6 - 2.2 = 3.8g
7. The estimated cost saved = 1.8 - 0.66 = INR 1.14</t>
  </si>
  <si>
    <t>Idea rejected due to low cost</t>
  </si>
  <si>
    <t>2311-DA-ID-06</t>
  </si>
  <si>
    <t>MGI,
1. The hood prop rod present in the engine bay of the vehicle has a plastic trim mounted onto it
2. Its purpose is to ensure that even if the rod beneath the trim becomes hot due to engine operation, the plastic trim remains at a temperature that is comfortable to touch
Dimensions &amp; Weight,
Length - 80mm
Width - 12.9mm</t>
  </si>
  <si>
    <t>KIA,
1. The hood prop rod present in the engine bay of the vehicle has a foam trim cover glued onto it
2. Its purpose is to ensure that even if the rod beneath the trim becomes hot due to engine operation, the foam trim cover remains at a temperature that is comfortable to touch
Dimensions &amp; Weight,
Length - 58.2mm
Width - 13.6mm</t>
  </si>
  <si>
    <t>Functionality,
The plastic trim covering the hood prop rod is unlikely to become as hot as the metal rod itself. Plastic generally has a lower thermal conductivity compared to metal, which means it doesn't conduct heat as readily</t>
  </si>
  <si>
    <t>Functionality,
Foam has good insulating properties, which means it helps to reduce the transfer of heat. Placing a foam cover on the hood prop rod can help insulate it from the heat generated by the engine</t>
  </si>
  <si>
    <t>Replace the plastic trim used on the Hood Prop Rod in MGI with a foam cover trim as in KIA</t>
  </si>
  <si>
    <t>1. The trim present on the hood prop rod in MGI is made of plastic while a foam cover trim is glued onto the hood prop rod found in KIA
2. The plastic trim can be replaced with foam as some types of foam like Neoprene and PU are often used in applications where insulation against temperature changes or protection against heat transfer is required
3. The likelihood of negative impacts is low, given that KIA already employs foam on the hood prop rod</t>
  </si>
  <si>
    <t>The evaluation is done before teardown, the values will change after the costing,
1. Per Kg rate of ABS - INR 300 (assumption)
2. Per Kg rate of Neoprene (assumption) - INR 400 (assumption)
3. The current weight of the trim = 6g (assumption)
4. The estimated weight of the foam trim of the same dimensions = 1.09g (assumed using Mass Volume, and Density relations)
5. The current cost of the trim = INR 1.8
6. The estimated cost of the proposed foam trim = INR 0.43
7. The estimated weight saved = 6 -1.09 = 4.91g
8. The estimated cost saved = 1.8 - 0.43 = INR 1.37</t>
  </si>
  <si>
    <t>2311-DA-ID-07</t>
  </si>
  <si>
    <t>MGI,
1. The Tailgate Release Switch/Handle Trim is fastened onto the tailgate of the vehicle using a set of fasteners
2. The trim is made of PA6-GF30 and the tailgate release switch is snap-fitted onto the trim
Dimensions &amp; Weight,
Length - 160mm
Width - 84mm</t>
  </si>
  <si>
    <t>KIA,
1. The tailgate release switch is directly mounted onto the main number plate light housing trim
2. A separate trim to house the release switch is absent</t>
  </si>
  <si>
    <t>Functionality,
The Tailgate Release Switch/Handle Trim streamlines the operation of the tailgate, making it more user-friendly and convenient for individuals loading or unloading cargo. It provides a single point of interaction for both releasing the latch and providing a secure grip to manipulate the tailgate</t>
  </si>
  <si>
    <t>The trim is absent from the vehicle</t>
  </si>
  <si>
    <t>Replace PA6-GF30 with PA6-GF20 in the manufacture of the Tailgate Release/Handle Trim</t>
  </si>
  <si>
    <t>1. The Tailgate Release/Handle Trim in MGI is made of PA6-GF30 while in KIA the setup is integrated into the number plate light housing trim (a separate trim is absent)
2. PA6-GF20 is utilized in the manufacture of trims like the LH and RH side door control panel trims in KIA
3. MGI could consider utilizing PA6-GF20 which is comparatively an economical choice, as the higher strength of PA6 GF30 is not critical for the application</t>
  </si>
  <si>
    <t>The evaluation is done before teardown, the values will change after the costing,
1. Per Kg rate of PA6-G30 - INR 250 (assumption)
2. Per Kg rate of PA6-GF20 - INR 230 (assumption)
3. The current weight of the trim - 95g (assumption)
4. The estimated weight of the trim after the material change - 84.82g
5. The estimated weight saved = 95 - 84.82 = 10.18g
6. The estimated cost saved = INR 2.54</t>
  </si>
  <si>
    <t>2311-DA-ID-08</t>
  </si>
  <si>
    <t>MGI,
1. The windows in MGI are installed on both the front and rear door assemblies, and their operation is facilitated by interior power window switches
2. The glasses used are toughened and have an overall wall thickness of 3.5mm
Dimensions &amp; Weight,
Front Door,
Length - 915mm
Width - 572mm
Weight - 3252g
Rear Door,
Length - 798mm
Width - 526mm
Weight - 2905g</t>
  </si>
  <si>
    <t>KIA,
1. The windows in KIA are installed on both the front and rear door assemblies, and their operation is facilitated by interior power window switches
2. The glasses are toughened and have an overall wall thickness of 3mm
Dimensions &amp; Weight,
Length - 874mm
Width - 518mm
Weight - 2346g</t>
  </si>
  <si>
    <t>Functionality,
Window Glasses provide a clear view of the surroundings, ensuring safe driving and awareness of the road. Additionally, they act as a barrier against external elements like wind, rain, and debris, creating a comfortable environment within the vehicle</t>
  </si>
  <si>
    <t>Reduce the overall thickness of the window glasses from 3.5mm to 3mm</t>
  </si>
  <si>
    <t>1. The overall thickness of the glasses used on the LH and RH windows of MGI is 3.5mm while it is 3mm in KIA
2. It's possible to reduce the overall thickness from 3.5mm to 3mm without compromising the safety &amp; functionality of the glass panels or violating any laws and regulations
3. Reducing the glass thickness which would ultimately reduce glass weight, could help implement the idea of replacing the Double-Cable Drum and Pulley Systems used at the front end of MGI with Single-Cable Drum and Pulley Systems (Idea ID - 2311-DA-ID-09)</t>
  </si>
  <si>
    <t>1. The holders associated with the window regulators that are meant to hold the glasses within all the door assemblies should be adjusted to house the proposed glass
2. The window frame and the window channels should be adjusted to accommodate the change in glass thickness from 3.5mm to 3mm</t>
  </si>
  <si>
    <t>The evaluation is done before teardown, the values will change after the costing,
1. Per Sq.Ft rate of 3.5mm toughened glass - INR 250 (assumption)
2. Per Sq.Ft rate of 3mm toughened glass - INR 240 (assumption)
3. The current area of the front window panels in Sq.Ft - 5.61ft2 (assumption)
4. The current area of the second-row window panels in Sq.Ft - 4.51ft2 (assumption)
5. The current weight of the front window panel - 3252g
6. The current weight of the second-row window panel - 2905g
7. The estimated weight of the proposed front window panel - 2850 (assumption)
8. The estimated weight of the proposed second-row window panel - 2605 (assumption)
9. Total weight saved = (3252 - 2850)*2 + (2905 - 2605)*2 = 402*2 + 300*2 = 804 + 600 = 1404g
10. The current cost of the front-row window panels = 1402*2 = INR 2804  (assumption)
11. The current cost of the second-row window panes = 1127.5*2 = INR 2255 (assumption)
12. The estimated cost of the front-row window panels = 1346.4*2 = INR 2692.8
13. The estimated cost of the second-row window panels = 1082.4*2 = INR 2164.8
14. The total cost saved = (2804 - 2692.8) + (2255 - 2164.8) = 111.2 + 91 = INR 202.2</t>
  </si>
  <si>
    <t>2311-DA-ID-09</t>
  </si>
  <si>
    <t>MGI,
1. The Window Regulators within the front and rear door assemblies of the vehicle ensure smooth and controlled movement of the window
2. A Double-Track Drum and Pulley System is utilized at the front end while a Single-Track Drum and Pulley System is utilized at the rear end of the vehicle
Dimensions &amp; Weight,
Front Window Glass,
Length - 915mm
Width - 570mm
Weight - 3252g
Rear Window Glass,
Length - 798mm
Width - 526mm
Weight - 2905g</t>
  </si>
  <si>
    <t>KIA,
1. The Window Regulators within the front and rear door assemblies of the vehicle ensure smooth and controlled movement of the window
2. Single-Track Drum and Pulley Systems are utilized at all four doors of the vehicle
Dimensions &amp; Weight,
Front Window Glass,
Length - 875mm
Width - 515mm
Weight - 2346g</t>
  </si>
  <si>
    <t>Functionality,
1. The window regulator is a mechanical assembly that allows the window to be raised or lowered. The regulator ensures smooth and controlled movement of the window within the window frame of the vehicle
2. The Double-Track Drum and Pulley System provides additional stability and even distribution of force, making it suitable for the large and heavier windows at the front end</t>
  </si>
  <si>
    <t>Functionality,
1. The window regulator is a mechanical assembly that allows the window to be raised or lowered. The regulator ensures smooth and controlled movement of the window within the window frame of the vehicle
2. The Single-Track Drum and Pulley System uses a single cable wound around a drum and is guided by pulleys to move the window up and down. It is a simple and compact design, which is cost-effective to manufacture</t>
  </si>
  <si>
    <t>Replace the Double-Track Drum and Pulley System used at the front door assemblies with a Single-Track Drum and Pulley System used at the rear door assemblies of the vehicle</t>
  </si>
  <si>
    <t>1. A Double-Track Drum and Pulley System is utilized at the front end while a Single-Track Drum and Pulley System is utilized at the rear end of MGI
2. Single-Track Drum and Pulley systems are used at all four door assemblies of KIA
3. Double-Track Drum and Pulley Systems used at the front end of MGI could be replaced with Single-Track Drum and Pulley systems as a continuation of the idea to reduce the window glass thickness of the vehicle from 3.5mm to 3mm (Idea ID - 2311-DA-ID-08)</t>
  </si>
  <si>
    <t>1. The regulator track length and the cable length should be increased by 120mm as the windows should completely roll down at the front end (the windows do not lower completely at the rear, resulting in the use of regulators with shorter track lengths for the rear end)
2. The mounting points for the regulator system within the front doors should be rearranged
3. The mounting points on the front window glass should be redesigned</t>
  </si>
  <si>
    <t>The evaluation is done before teardown, the values will change after the costing,
1. The current weight of the double-track drum and pulley system - 1550g
2. The estimated weight of the proposed single-track drum and pulley system - 1300g (assumed)
3. The estimated weight saved on LH and RH front doors = 250*2 = 500g
4. Per Kg rate of the mechanism = INR 200 (assumed)
5. The current cost of the double-track drum and pulley system - INR 310
6. The estimated cost of the proposed single-track drum and pulley system - INR 260
7. The estimated cost saved on LH &amp; RH ends = 310 - 260 = 50*2 = INR 100</t>
  </si>
  <si>
    <t>2311-DA-ID-10</t>
  </si>
  <si>
    <t>MGI,
1. The Mirror Main Frame within the LH and RH mirror assemblies of the vehicle is made of cast Aluminum while the Inner Frame is made of PA6-GF 50
2. Fasteners housed on the cast part are fastened onto the front LH and RH door assemblies of the vehicle
Dimensions &amp; Weight,
Length - 180mm
Width - 132mm
Weight - 264g</t>
  </si>
  <si>
    <t>KIA,
1. Both the Mirror Main Frame and the Inner Frame within the LH and RH mirror assemblies of the vehicle are made of PA6-GF 50
2. The Mirror Main Frames are fastened onto the front LH and RH door assemblies of the vehicle
Dimensions &amp; Weight,
Length - 202mm
Width - 148mm
Weight - 251g</t>
  </si>
  <si>
    <t>Functionality,
By utilizing cast aluminum frames in the ORVM assembly, car manufacturers can ensure that the mirrors are robust, lightweight, and resistant to environmental factors, ultimately contributing to the overall safety and efficiency of the vehicle</t>
  </si>
  <si>
    <t>Functionality,
By utilizing PA6-GF50 frames within the ORVM assembly, car manufacturers aim to enhance the durability, and safety of the mirror, ultimately contributing to the overall quality, high strength, stiffness, impact resistance, reduced weight, and cost-effectiveness</t>
  </si>
  <si>
    <t>Instead of using Aluminum in the manufacture of the Mirror Main Frame, use PA6-GF 50</t>
  </si>
  <si>
    <t>1. The Mirror Main Frame within the LH and RH mirror assemblies in MGI are made of cast Aluminum while in KIA, the mirror frames are made of PA6-GF 50
2. The Inner Frames in MGI are made of PA6-GF 50
3. MGI has the option to incorporate PA6-GF50 for both frames within the ORVM assembly, providing a range of benefits including elevated strength, increased stiffness, improved impact resistance, reduced weight, and cost-effectiveness</t>
  </si>
  <si>
    <t>The evaluation is done before teardown, the values will change after the costing,
1. The Per Kg rate of Aluminum - INR 300 (assumption)
2. The Per Kg rate of PA6-GF 50 - INR 450 (assumption)
3. The current weight of the mirror frame = 264g
4. The estimated weight of the proposed frame = 151.5g (assumed)
5. The estimated weight saved = 112.5g
6. The current cost of the mirror frame = INR 79.2
7. The estimated cost of the proposed frame = INR 67.95
8. The estimated cost saved = INR 11.25</t>
  </si>
  <si>
    <t>2311-DA-ID-11</t>
  </si>
  <si>
    <t>MGI,
1. The Side Spoilers LH and RH are mounted onto the tailgate of the vehicle
2. Both the spoilers are made of PMMA+ASA (Polymethyl Methacrylate combined with Acrylonitrile Styrene Acrylate) grade plastic and are black in colour
Dimensions &amp; Weight,
Length - 390mm
Width - 126.4mm
Weight - 111.8g</t>
  </si>
  <si>
    <t>KIA,
1. Side Spoilers are absent from the LH and RH sides of the tailgate of the vehicle
2. A single main spoiler is present on the top of the tailgate</t>
  </si>
  <si>
    <t>Functionality,
Side Spoilers play a multifaceted role in the functionality and aesthetics of a vehicle. Primarily, they serve as aerodynamic aids, managing airflow along the sides of the car and they can also impart a sporty or aggressive look, elevating the overall aesthetic appeal.</t>
  </si>
  <si>
    <t>Side Spoilers are absent from the vehicle</t>
  </si>
  <si>
    <t>Replace PMMA+ASA with PC-ABS in the manufacture of the LH and RH Side Spoilers</t>
  </si>
  <si>
    <t>1. The LH and RH Side Spoilers mounted onto the tailgate of the vehicle are manufactured from PMMA+ASA grade plastic
2. The same glossy black look could also be achieved from painted PC-ABS or ABS Panels
3. Comparatively, PMMA+ASA tends to be pricier than PC-ABS. Given that certain painted trims in MGI utilize PC-ABS or ABS, MGI has the flexibility to potentially produce the LH and RH Side Spoilers from either PC ABS or ABS as well</t>
  </si>
  <si>
    <t>The evaluation is done before teardown, the values will change after the costing,
1. Per Kg rate of PMMA+ASA = INR 400 (assumed)
2. Per Kg rate of PC-ABS = INR 350 (assumed)
3. The current weight of the trim - 111.8g
4. The estimated weight of the proposed trim - 107.32g
5. The estimated weight savings on both the LH and RH ends = 111.8 - 107.32 = 4.48*2 = 8.96g
6. The current cost of the trim = INR 44.72
7. The estimated cost of the proposed trim = INR 37.56
8. The estimated cost savings on both the LH and RH ends = 44.72 - 37.56 = 7.16*2 = INR 14.32</t>
  </si>
  <si>
    <t>2311-DA-ID-12</t>
  </si>
  <si>
    <t>MGI,
1. The Side Spoilers LH and RH are mounted onto the tailgate of the vehicle
2. Inner Trims are present beneath the Side Spoilers in order to provide structural support
3. These trims are made of ABS
Dimensions &amp; Weight,
Length - 350mm
Width - 110mm
Weight - 70.7g</t>
  </si>
  <si>
    <t>KIA,
1. Side Spoilers are absent from the LH and RH sides of the tailgate of the vehicle
2. A single main spoiler is mounted onto the top of the tailgate</t>
  </si>
  <si>
    <t>Functionality,
1. The inner trim provides crucial structural support, ensuring the spoiler remains securely attached even under aerodynamic stress
2. Overall, the combination of strength, impact resistance, ease of manufacturing, and surface finish options make ABS a popular choice for inner support trims in vehicles</t>
  </si>
  <si>
    <t>Replace ABS with PP-GF 15 in the manufacture of the LH and RH Side Spoiler Inner Trims</t>
  </si>
  <si>
    <t>1. The LH and RH Side Spoiler Inner Trims in MGI are made of ABS while the Main Spoiler Inner Trim is made of PP-GF 15 in the same vehicle
2. ABS is relatively pricier than PP-GF15. Substituting the former with the latter could lead to cost-effectiveness without sacrificing functionality.</t>
  </si>
  <si>
    <t>The evaluation is done before teardown, the values will change after the costing,
1. Per Kg rate of ABS = INR 300 (assumed)
2. Per Kg rate of PP-GF 15 = INR 245 (assumed)
3. The current weight of the trim - 70.7g
4. The estimated weight of the proposed trim - 77.12g
5. The estimated weight savings on both the LH and RH ends = 0g
6. The current cost of the trim = INR 21.21
7. The estimated cost of the proposed trim = INR 18.50
8. The estimated cost savings on both the LH and RH ends = 21.21-18.50 = 2.71*2 = INR 5.42</t>
  </si>
  <si>
    <t>2311-DA-ID-13</t>
  </si>
  <si>
    <t>MGI,
1. The Double and Single Track Drum and Pulley Window Regulators within the front and rear door assemblies of the vehicle ensure smooth and controlled movement of the window
2. The regulator tracks are Black Coated
Dimensions &amp; Weight,
Double Track Drum and Pulley System,
String Length - 600mm
String Width - 65mm
Coating Area (single track) - 78000mm2
Single Track Drum and Pulley System,
Length - 440mm
Width - 70mm
Coating Area (single track) - 61600mm2</t>
  </si>
  <si>
    <t>KIA,
1. The Single Track Drum and Pulley Window Regulators within the front and rear door assemblies of the vehicle ensure smooth and controlled movement of the window
2. The regulator tracks are made of Galvanized Steel (paint coating is absent)</t>
  </si>
  <si>
    <t>Functionality,
Window regulator tracks in cars are commonly coated with a specialized finish for protection against corrosion and wear. The goal is to provide long-lasting protection for the window regulator tracks, ensuring smooth and reliable operation of the windows</t>
  </si>
  <si>
    <t>Functionality,
Galvanized steel, which has been coated with a layer of zinc to prevent corrosion, can be used for added protection against rust and wear, particularly in areas where exposure to moisture or harsh environmental conditions is a concern</t>
  </si>
  <si>
    <t>Replace the Black Coated tracks used in the window regulators with Galvanized Steel tracks</t>
  </si>
  <si>
    <t>1. The window regulator tracks in MGI are Black Coated while KIA uses Galvanized Steel tracks within their window regulators.
2. Zinc Coating (Galvanization), is mainly employed to enhance corrosion resistance. On the other hand, Black Coating serves various purposes, such as aesthetics and decoration. Given the emphasis on corrosion protection, zinc coating is typically the preferred option</t>
  </si>
  <si>
    <t>The evaluation is done before teardown, the values will change after the costing,
1. Per Sq.M rate for black coating - INR 80 (assumed)
2. Per Sq.M rate for zinc coating - INR 55 (assumed)
3. Coating Area of the Double Track Drum and Pulley System (single track) - 78000mm2 
4. Coating Area of the Single Track Drum and Pulley System (single track) - 61600mm2
5. The cost of coating the Double Track Drum and Pulley System with black coating = 6.24*4 (front LH&amp;RH) = INR 24.96
6. The cost of coating the Single Track Drum and Pulley System with black coating = 4.88*2 (rear LH&amp;RH) = INR 9.76
7. The cost of coating the Double Track Drum and Pulley System with zinc coating = 4.29*4 (front LH&amp;RH) = INR 17.16
8. The cost of coating the Single Track Drum and Pulley System with zinc coating = 3.35*2 (front LH&amp;RH) = INR 6.7
9. The estimated cost saved at both front and rear ends = (24.96 + 9.76) - (17.16 + 6.7) = 34.72 - 23.86 = INR 10.86</t>
  </si>
  <si>
    <t>2311-DA-ID-14</t>
  </si>
  <si>
    <t>MGI,
1. Coasters/Inserts are positioned at the base of storage areas, including the front and rear door recesses, and the storage compartment beneath the second-row AC vent
2. All the coasters/inserts are manufactured from TPE
Dimensions &amp; Weight,
LH and RH Front Door Recesses,
Length - 144mm
Width - 43mm
Weight - 14.21g
LH and RH Second Row Door Recesses,
Length - 114mm
Width - 37mm
Weight - 9.47g
Second Row AC Vent,
Length - 160mm
Width - 103mm
Weight - 39.93g</t>
  </si>
  <si>
    <t>KIA,
1. Coasters/Inserts are absent from the cup holders and storage compartments of the vehicle
2. Rather than using individual coasters or inserts in storage compartments and cup holders, textured, non-slip surfaces are incorporated directly into the bottom of these compartments</t>
  </si>
  <si>
    <t>Functionality,
The Coasters/Inserts placed at the bottom of these storage areas help absorb vibrations and dampen any noise or rattling that might occur when the objects come into contact with the holders and storage areas. These pads can be removed or cleaned separately, making it easier to clean spills, crumbs, or any residue that may accumulate at the bottom of the cup holder</t>
  </si>
  <si>
    <t>Coasters/Inserts are absent from the cup holders and storage compartments in KIA</t>
  </si>
  <si>
    <t>De-content the Coasters/Inserts from the Door Recess Trims and the second-row AC Vent Bottom Storage Area</t>
  </si>
  <si>
    <t>1. TPE coasters/inserts are placed at the bottom of the storage areas like the front and rear door recesses, and the storage compartment beneath the second-row AC vent of MGI while similar coasters/inserts are absent from the cup holders and storage compartments in KIA 
2. De-contenting the coasters/inserts could help reduce weight and improve cost-efficiency</t>
  </si>
  <si>
    <t>The evaluation is done before teardown, the values will change after the costing,
1. Per Kg rate of TPE - INR 300 (assumed)
2. The current combined weight of the coasters/inserts =14.21*2 + 9.47*2 + 39.93 = 87.29g
3. The total weight saved = 87.29g
4. The current combined cost of the coasters/inserts - INR 26.18
5. The total cost saved = INR 26.18</t>
  </si>
  <si>
    <t>2311-DA-ID-15</t>
  </si>
  <si>
    <t>MGI,
1. The Speaker Trims are snap-fitted onto the door interior panel main trims of the front and rear door assemblies of the vehicle
2. The trims are made of PC-ABS and are painted silver in colour
Dimensions &amp; Weight,
Length - 325mm
Width - 210mm
Weight - 79.83g</t>
  </si>
  <si>
    <t>KIA,
No distinct trims are installed on the speaker outlets on the door assemblies of the vehicle</t>
  </si>
  <si>
    <t>Functionality,
Aesthetic trims serve primarily decorative and visual purposes in various products and applications. They are designed to enhance the appearance, style, and overall aesthetic appeal of an object or structure</t>
  </si>
  <si>
    <t>Speaker Trims are absent from the door assemblies of the vehicle</t>
  </si>
  <si>
    <t>Replace PC-ABS with ABS in the manufacture of Speaker Trims present on the door assemblies.</t>
  </si>
  <si>
    <t>1. The Speaker Trims mounted onto the door assemblies of MGI are made of PC-ABS
2. These trims are absent in KIA
3. While PC-ABS offers several advantages, it's important to note that it may also come at a higher cost compared to standard ABS. Since the trim primarily fulfils aesthetic functions and can also be manufactured using ABS, MGI has the flexibility to substitute PC-ABS with ABS</t>
  </si>
  <si>
    <t>The evaluation is done before teardown, the values will change after the costing,
1. Per Kg rate of PC-ABS - INR 311.17
2. Per Kg rate of ABS - INR 165.45
3. The current weight of the trim = 79.83g
4. The estimated weight of the proposed trim = 73.14g (assumed using mass, volume, and density relations)
5. The estimated weight saved = 6.69*4 = 26.76g (front and rear door assemblies)
6. The current cost of the trim = INR 24.8
7. The estimated cost of the proposed trim = INR 12.10
8. The estimated cost saved = 12.7*4 = INR 50.8 (front and rear door assemblies)</t>
  </si>
  <si>
    <t>2311-DA-ID-16</t>
  </si>
  <si>
    <t>MGI,
1. The Tailgate Outer Trim 2 is mounted onto the tailgate of the vehicle using circlips and fasteners
2. Inner Trims are hot pressed beneath the Tailgate Outer Trim 2 in order to provide structural support
3. These trims are made of ABS
Dimensions &amp; Weight,
Length - 355mm
Width - 150mm
Weight - 124.49g</t>
  </si>
  <si>
    <t>KIA,
1. LH and RH Tailgate Outer Trim 2 Inner Trims are absent as Tailgate Outer Trims are absent from the vehicle
2. The tailgate body itself covers up major areas of the tailgate and thereby, no additional trims are being used</t>
  </si>
  <si>
    <t>Functionality,
1. These inner trims provide crucial structural support to the Tailgate Outer Trim 2
2. Overall, the combination of strength, impact resistance, ease of manufacturing, and surface finish options make ABS a popular choice for inner support trims in vehicles</t>
  </si>
  <si>
    <t>LH and RH Tailgate Outer Trim 2 Inner Trims are absent from the vehicle</t>
  </si>
  <si>
    <t>Replace ABS with PP-GF 15 in the manufacture of the LH and RH Tailgate Outer Trim 2 Inner Trims</t>
  </si>
  <si>
    <t>1. The LH and RH Tailgate Outer Trim 2 Inner Trims in MGI are made of ABS
2. PP-GF 15 is used in the manufacture of support trims within the Main Spoiler of MGI
3. ABS is relatively pricier than PP-GF15. Substituting the former with the latter could lead to cost-effectiveness without sacrificing functionality</t>
  </si>
  <si>
    <t>The evaluation is done before teardown, the values will change after the costing,
1. Per Kg rate of ABS = INR 300 (assumed)
2. Per Kg rate of PP-GF 15 = INR 245 (assumed)
3. The current weight of the trim - 124.49g
4. The estimated weight of the proposed trim - 132.7g
5. The estimated weight savings on both the LH and RH ends = 0g
6. The current cost of the trim = INR 37.3
7. The estimated cost of the proposed trim = INR 32.34
8. The estimated cost savings on both the LH and RH ends = 37.3 - 32.34 = 4.96*2 = INR 9.92</t>
  </si>
  <si>
    <t>2311-DA-ID-17</t>
  </si>
  <si>
    <t>MGI,
1. Thinsulate is used as noise absorption fabric which also acts as a thermal insulator on all four doors of the vehicle.
2. Thinsulate is placed in between all these doors.
Dimensions:
1. Driver door Thinsulate 1
Length = 850 mm
Width = 450 mm
Weight = 100.69 g
Driver door Thinsulate 2
Length = 510 mm
Width = 200 mm
Weight = 28.65 g
2. Co-driver
Length = 850 mm
Width = 450 mm
Weight = 100.69 g
Co-Driver door Thinsulate 2
Length = 510 mm
Width = 200 mm
Weight = 28.65 g
3. Tailgate
Length = 1100 mm
Width = 450 mm
Weight = 134 g
4. Rear door LH Thinsulate 1
Length = 780 mm
Width = 410 mm
Weight =77.85 g
Rear door LH Thinsulate 2
Length = 590 mm
Width = 250 mm
Weight =45.34 g
5. Rear door RH Thuinsulate 1
Length = 780 mm
Width = 410 mm
Weight =77.85 g
Rear door RH Thinsulate 2
Length = 590 mm
Width = 250 mm
Weight =45.34 g</t>
  </si>
  <si>
    <t>KIA,
1. Non-woven felt is used as noise absorption fabric in all doors.
2. It is glued between upper trim and lower trim.
3. The rear doors lack felt insulation.
Dimensions:
1. Driver door
Length = 820 mm
Width = 600 mm
Weight = 83 g
2. Co-driver door
Length = 830 mm
Width = 600 mm
Weight = 80.59 g
3. Tailgate
Length = 900 mm
Width = 332 mm
Weight = 118.97 g</t>
  </si>
  <si>
    <t>Functionality
Thinsulate serves the purpose of minimizing the infiltration of external noise into the car's interior environment, and it also contributes to the maintenance of a stable internal temperature through its thermal insulation properties.</t>
  </si>
  <si>
    <t>Functionality
Felt is supplied as a material with enhanced noise reduction properties, effectively assisting in diminishing the transmission of temperature fluctuations between the vehicle's interior and exterior. This contributes significantly to enhancing passenger comfort during the journey.</t>
  </si>
  <si>
    <t>Instead of using Thinsulate within the door assemblies, Felt could be utilized</t>
  </si>
  <si>
    <t>1. MGI is using Thinsulate while Kia is using Felt.
2. Felt has a higher noise-absorption capacity than Thinsulate, making it not only a superior replacement but also ensuring that functionality remains unchanged. MGI could explore the option of using Felt as a replacement for Thinsulate, given that Felt is considerably more budget-friendly than Thinsulate.</t>
  </si>
  <si>
    <t>The evaluation is done before teardown, the values will change after the costing,
1. The cost of the Thinsulate per square meter - INR 204
2. The cost of Felt per square meter - INR 50 (assumption)
3. Surface area of the front door Thinsulate 1 - 0.26m2
4. The current cost = INR 53.04
5. The estimated cost after using Felt instead = INR 13
6. Total cost saved on both doors = 53.04 - 13 = 40.04*2 (LH&amp;RH) = INR 80.08
7. Surface area of the front door Thinsulate 2 - 0.071m2
8. The current cost = INR 14.4
9. The estimated cost after using Felt instead = INR 3.55
10. Total cost saved on both doors = 14.4 - 3.55 = 10.85*2 (LH&amp;RH) = INR 21.7
11. Surface area of the rear door Thinsulate 1 - 0.22m2
12. The current cost = INR 44.88
13. The estimated cost after using Felt instead = INR 11
14. Total cost saved on both doors = 44.88 - 11 = 33.88*2 (LH&amp;RH) = INR 67.76
15. Surface area of the rear door Thinsulate 2 - 0.10m2
16. The current cost = INR 20.4
17. The estimated cost after using Felt instead = INR 5
18. Total cost saved on both doors = 20.4 - 5 = 15.4*2 (LH&amp;RH) = INR 30.8
19. Surface area of the tailgate Thinsulate - 0.49m2
20. The current cost = INR 99.96
21. The estimated cost after using Felt instead = INR 24.5
22. The cost saved on the tailgate = 99.96 - 24.5 = INR 75.46
23. The estimated cost saved in total = 80.08 + 21.7 + 67.76 + 30.8 + 75.46 = INR 275.8
24. The estimated weight saved in total = No Weight Savings</t>
  </si>
  <si>
    <t>Rejected : Felt absorbs dust, &amp; degrades with time.
 Hence earlier OE's introduced thinsulate in place of felt.
 Weight of felt is high than thinsulate to achieve similar absorption properties.
  Thinsulate meets the ADVP requirement
1) Felt GSM has to be more than 1000GSM for same performance.
2) Ultrasonic welding is not feasible in Felt
3) Vehicle weight will increase
4) Will not be cost effective as VOC compliant double side tape has to be used.
Suplier feedback recd. on 05-Feb-24 "250 GSM felt not possible. Minimum 1000 GSM felt will be required. Need clarity on Felt specifications." Supplier feedback recd. on 08-Feb-24 and business case reported positive on 09-Feb-24</t>
  </si>
  <si>
    <t>Confirm on part availability</t>
  </si>
  <si>
    <t>Akhil/ Narendra</t>
  </si>
  <si>
    <t>PE/ Purchase</t>
  </si>
  <si>
    <r>
      <rPr>
        <sz val="11"/>
        <color rgb="FF000000"/>
        <rFont val="Calibri"/>
        <family val="2"/>
        <scheme val="minor"/>
      </rPr>
      <t xml:space="preserve">29-Mar-24
</t>
    </r>
    <r>
      <rPr>
        <strike/>
        <sz val="11"/>
        <color rgb="FF000000"/>
        <rFont val="Calibri"/>
        <family val="2"/>
        <scheme val="minor"/>
      </rPr>
      <t>16-Feb-24</t>
    </r>
  </si>
  <si>
    <t>2311-DA-ID-18</t>
  </si>
  <si>
    <t>MGI,
1. The door panel interior delta trims at both the LH and RH ends of the door assemblies are designed to accommodate tweeters. They utilize inner trims to secure the tweeters in position
2. These inner trims (Door Panel Interior Delta Trim Inner) are made of ABS and are fastened onto the inside of the delta trims and later the delta trims are snap-fitted onto the door panels
3. The tweeter holders located within the interior door handle assemblies on both the LH and RH sides of the rear door assemblies are made from a distinct grade of plastic, possibly assumed to be PP-T20
Dimensions &amp; Weight,
Length - 101mm
Width - 71.5mm
Weight - 17.56g</t>
  </si>
  <si>
    <t>KIA,
The door panel interior delta trims at both the LH and RH ends of the door assemblies do not house tweeters</t>
  </si>
  <si>
    <t>Functionality,
1. These tweeter holders within delta trims serve the important function of securely housing and supporting the tweeters. They are designed to provide structural support, prevent vibrations and resonance, maintain proper alignment, and aid in the installation of tweeters within the delta trims</t>
  </si>
  <si>
    <t>Tweeters are absent from the delta trims of the vehicle</t>
  </si>
  <si>
    <t>Replace ABS with PP-T 20 in the manufacture of Door Panel Interior Delta Trim Inners</t>
  </si>
  <si>
    <t>1. The Door Panel Interior Delta Trim Inners are made of ABS while tweeter holders within the rear interior door handle assembly are made of a less expensive grade of plastic (assumption - PP-T 20)
2. MGI has the option to replace the use of ABS in the manufacture of the holders used within the delta trims with PP-T20 as PP-T20 could be used in the manufacture of trims where aesthetic preferences, processing needs, and impact resistance requirements are minimal</t>
  </si>
  <si>
    <t>The evaluation is done before teardown, the values will change after the costing,
1. Per Kg rate of ABS - INR 300 (assumed)
2. Per Kg rate of PP-T20 - INR 200 (assumed)
3. The current weight of the door panel interior delta trim inner = 17.56g
4. The estimated weight of the proposed trim = 18.05g
5. The current cost of the door panel interior delta trim inner = INR 5.26
6. The estimated cost of the proposed trim = INR 3.61
7. The estimated cost saved = 5.26 - 3.61 = 1.65*2 = INR 3.3</t>
  </si>
  <si>
    <t>2311-DA-ID-19</t>
  </si>
  <si>
    <t>MGI,
1. The Mirror Holder trims within the LH and RH ORVM assemblies of the vehicle secure the mirror in place
2. The holder trims are made of ABS and are snap-fitted onto the motor holder within the ORVM assembly
Dimensions &amp; Weight,
Length - 162mm
Width - 134mm
Weight - 24.21g</t>
  </si>
  <si>
    <t>KIA,
1. The Mirror Holder trims within the LH and RH ORVM assemblies of the vehicle secure the mirror in place
2. The holder trims are made of PP and are snap-fitted onto the motor within the ORVM assembly
Dimensions &amp; Weight,
Length - 175mm
Width - 127mm
Weight - 43.01g</t>
  </si>
  <si>
    <t>Functionality,
Mirror Holders provide a stable and secure attachment point for the mirror, ensuring it stays in place even when subjected to vibrations or movement. They are often designed to dampen vibrations and absorb shocks, contributing to a clearer and more stable reflection</t>
  </si>
  <si>
    <t>Replace ABS with PP in the manufacture of Mirror Holders within the LH and RH ORVM assemblies</t>
  </si>
  <si>
    <t>1. The mirror holders within the LH and RH ORVM assemblies of MGI are made of ABS while in KIA, the mirror holders are made from PP
2. MGI could replace the use of ABS with PP as PP is suitable for applications where weight reduction, cost-effectiveness, and specific material properties such as flexibility, impact resistance, or stiffness are crucial</t>
  </si>
  <si>
    <t>The evaluation is done before teardown, the values will change after the costing,
1. Per Kg rate of ABS - INR 300 (assumed)
2. Per Kg rate of PP - INR 180 (assumed)
3. The current weight of the mirror holder trim = 24.21g
4. The estimated weight of the proposed trim = 20.7g
5. The estimated weight saved = 24.21 - 20.7 = 3.51*2 = 7.02g
6. The current cost of the mirror holder trim = INR 7.26
7. The estimated cost of the proposed trim = INR 3.7
8. The estimated cost saved = 7.26 - 3.7 = 3.56*2 = INR 7.12</t>
  </si>
  <si>
    <t>2311-DA-ID-20</t>
  </si>
  <si>
    <t>MGI,
1. The cables within the front-row window regulator and the lock release assemblies are protected using Cable Protective Sheaths made of Foam
2. Two sheaths are present on each front-row window regulator and lock release assemblies
Dimensions &amp; Weight,
Length - 170mm
Width - 11.5mm
Weight - 0.49g</t>
  </si>
  <si>
    <t>KIA,
1. Only the cables within the lock release assemblies are protected using Cable Protective Sheaths
2. Two sheaths are present on both the cables mounted onto each lock release assembly
Dimensions &amp; Weight,
Front,
Length - 80mm
Width - 11.8mm
Weight -
Rear,
Length - 152mm
Width - 12mm
Weight -</t>
  </si>
  <si>
    <t>Functionality,
The foam sheaths covering the cables are meant to protect the cables which they're mounted from abrasion and wear. The foam sheaths help prevent the cables from coming into direct contact with any sharp edges or potential obstacles, reducing the risk of damage</t>
  </si>
  <si>
    <t>De-content Cable Protective Sheaths one each from all the Lock Release and Front Window Regulator assemblies of the vehicle</t>
  </si>
  <si>
    <t>1. In MGI's lock release assembly, two foam sheaths are utilized to safeguard each cable, whereas in KIA, only a single foam sheath is employed per cable. In the front-row window regulator assembly of MGI, protective sheaths are layered at the point where both cables meet, contrasting with KIA where these sheaths are not present in the window regulator assemblies
2. MGI could also reduce the amount of protective sheaths used by deleting one each from each assembly as shown in the figures presented
3. The removal of protective sheaths from areas where the likelihood of contact with sharp edges is low will not compromise the durability and longevity of the cables</t>
  </si>
  <si>
    <t>The evaluation is done before teardown, the values will change after the costing,
1. The Per Kg rate of Neoprene (Foam) - INR 400
2. The current weight of a single foam sheath - 0.49g
3. The estimated weight saved = 0.49*6 (one each from both the lock release and front window regulator assemblies = 2.94g
4. The estimated cost saved = INR 1.17</t>
  </si>
  <si>
    <t>2311-DA-ID-21</t>
  </si>
  <si>
    <t>KIA,
1. Side Spoilers are absent from the LH and RH sides of the tailgate of the vehicle.
2. A single main spoiler is present on the top of the tailgate</t>
  </si>
  <si>
    <t>Functionality,
Side Spoilers serve a versatile function in both the performance and visual design of a vehicle. Their primary role involves optimizing aerodynamics by directing airflow along the sides of the car. Additionally, they contribute to a dynamic and aggressive appearance, enhancing the overall aesthetic appeal.</t>
  </si>
  <si>
    <t>Side Spoilers are absent from the vehicle.</t>
  </si>
  <si>
    <t>Replace PMMA+ASA with PC+PBT in the manufacture of the LH and RH Side Spoilers</t>
  </si>
  <si>
    <t>1. The tailgate-mounted LH and RH Side Spoilers are made from PMMA+ASA grade plastic.
2. The KIA A-Pillar Garnish Trim, composed of PC+PBT, shares the same elegant glossy black finish seen on the LH and RH Side Spoilers.
3. Generally, PMMA+ASA tends to be more expensive than PC+PBT. MGI has the capability to potentially manufacture the LH and RH Side Spoilers using PC+PBT as well.</t>
  </si>
  <si>
    <t>The evaluation is done before teardown, the values will change after the costing,
1. Per Kg rate of PMMA+ASA = INR 400 (assumed)
2. Per Kg rate of PC+PBT = INR 380 (assumed)
3. The current weight of the trim - 111.8g
4. The estimated weight of the proposed trim - 107.32g
5. The estimated weight savings on both the LH and RH ends = 111.8 - 107.32 = 4.48*2 = 8.96g
6. The current cost of the trim = INR 44.72
7. The estimated cost of the proposed trim = INR 40.78
8. The estimated cost savings on both the LH and RH ends = 44.72 - 40.78 = 3.93*2 = INR 7.86</t>
  </si>
  <si>
    <t>2311-DA-ID-22</t>
  </si>
  <si>
    <t>MGI,
1. The Exterior Door Handle Rear Trims, one on each of the four handle assemblies, are attached to the designated mounting points on the vehicle's door handle assemblies
2. The trims are made of PA6-GF30 and are push-fitted onto the mounting points
Dimensions &amp; Weight,
Length - 220mm
Width - 25mm
Weight - 55.2g</t>
  </si>
  <si>
    <t>KIA,
1. The Exterior Door Handle Rear Trims, one on each of the four handle assemblies, are attached to the designated mounting points on the vehicle's door handle assemblies
2. The trims are made of PA6-GF15 + MD25 and are push-fitted onto the mounting points
Dimensions &amp; Weight,
Length - 217mm
Width - 72mm
Weight - 51.67g</t>
  </si>
  <si>
    <t>Functionality,
1. The rear trims are designed to provide structural support and enhance the aesthetic appearance of the door handle assembly
2. PA6-GF30 is a composite material made of Polyamide 6 (Nylon 6) reinforced with 30% glass fibres. It is utilized for applications requiring high strength, rigidity, and other specific mechanical properties required</t>
  </si>
  <si>
    <t>Functionality,
1. The rear trims are designed to provide structural support and enhance the aesthetic appearance of the door handle assembly
2. PA6-GF15 + MD 25 is a composite material made of Polyamide 6 (Nylon 6) reinforced with 15% glass fibres and possibly further modified with a specific mineral additive identified as "MD 25". It is utilized for applications requiring a blend of strength, rigidity, and specific properties</t>
  </si>
  <si>
    <t>Replace PA6-GF30 with PA6-GF15 + MD25 in the manufacture of the Exterior Door Handle Rear Trims</t>
  </si>
  <si>
    <t>1. The Exterior Door Handle Rear Trims on all four door handle assemblies of MGI are made of PA6-GF30 while in KIA, they're made of PA6-GF15 + MD 25
2. It's likely that PA6-GF30 is generally more expensive because PA6-GF30 contains a higher concentration of glass fibre reinforcement (30% as opposed to 15% in PA6 GF15) which tends to increase material costs
3. Considering the material's successful application in KIA, it's likely that the chosen material won't adversely affect the part's functionality or the specifications it meets</t>
  </si>
  <si>
    <t>The evaluation is done before teardown, the values will change after the costing,
1. Per Kg rate of PA6 + GF30 = INR 450 (assumed)
2. Per Kg rate of PA6 + GF15 + MD25 = INR 350 (assumed)
3. The current weight of the trim - 55.2g
4. The estimated weight of the proposed trim - 53.29g
5. The estimated weight saved = 55.2 - 53.29 = 1.91*4 = 7.64g
6. The current cost of the trim - INR 24.8
7. The estimated cost of the proposed trim - INR 18.65
8. The estimated cost saved = 24.8 - 18.65 = 6.15*4 = INR 24.6</t>
  </si>
  <si>
    <t>ASI to provide details for RM MD25
Wrong saving calculated</t>
  </si>
  <si>
    <t>2311-DA-ID-23</t>
  </si>
  <si>
    <t>MGI,
1. Door Lock Latch Housing Covers are mounted onto the door lock assemblies present within all four door assemblies of the vehicle
2. The covers are made of PP-GF 30 and are snap-fitted onto the latch casings
Dimensions &amp; Weight,
Length - 120mm
Width - 90mm
Weight - 32.49g</t>
  </si>
  <si>
    <t>KIA,
1. Door Lock Latch Housing Covers are mounted onto the door lock assemblies present within all four door assemblies of the vehicle
2. The covers, made from PP-GF20, are affixed to the latch casings using a combination of fasteners and snap-fits
Dimensions &amp; Weight,
Length - 160mm
Width - 95.9mm
Weight - 34.28g</t>
  </si>
  <si>
    <t>Functionality,
The Door Lock Latch Housing Cover specifically encases the latch mechanism within the door, providing protection and support to ensure the proper functioning of the lock. Its primary function is to protect the internal mechanisms of the door lock latch from dust, debris, moisture, and other environmental elements</t>
  </si>
  <si>
    <t>Replace PP-GF30 used in the manufacture of the Door Lock Latch Housing Cover in MGI with PP-GF20</t>
  </si>
  <si>
    <t>1. The Door Lock Latch Housing Covers found within the door assemblies of MGI are made of PP-GF30 while in KIA they're made of PP-GF20
2. PP-GF30 tends to be pricier than PP-GF20, mainly because of its higher glass fibre content and the more intricate processing involved
3. MGI could use PP-GF20 instead of PP-GF30 as PP-GF20 provides a good balance between stiffness, strength, and cost-effectiveness</t>
  </si>
  <si>
    <t>The evaluation is done before teardown, the values will change after the costing,
1. The Per Kg rate of PP-GF30 - INR 265 (assumed)
2. The Per Kg rate of PP-GF20 - INR 250 (assumed)
3. The current weight of the Door Lock Latch Housing Cover - 32.49g
4. The estimated weight of the proposed cover - 31.13g
5. The estimated weight saved = 32.49 - 31.13 = 1.36*4 = 5.44g
6. The current cost of the Door Lock Latch Housing Cover - INR 8.60
7. The estimated cost of the proposed cover - INR 7.78
8. The estimated cost saved = 8.60 - 7.78 = 0.82*4 = INR 3.28</t>
  </si>
  <si>
    <t>2311-DA-ID-25</t>
  </si>
  <si>
    <t>MGI,
1. The Door Panel Interior Main Trims 2 along with the main trims present on all four door assemblies of the vehicle are meant to improve the aesthetic appeal and serve as an enclosure, protecting the internal components from dust, dirt, and moisture
2. The trims are made of PP-T20 (Polypropylene with 20% Talc Dispersion) and are fastened onto the Door Panel Interior Main Trims
Dimensions &amp; Weight,
Front,
Length - 760mm
Width- 390mm
Weight - 864g
Rear,
Length - 610mm
Width - 500mm
Weight - 610g</t>
  </si>
  <si>
    <t>KIA,
1. The Door Panel Interior Main Trim encompasses the area that would typically be covered by a separate trim (trim 2 in MGI), eliminating the need for an additional trim
2. The Door Panel Interior Main Trims in the vehicle are made of PP-E/P-TD5 and PP-E/P-TD10</t>
  </si>
  <si>
    <t>Functionality,
1. The Door Panel Interior Main Trim 2 along with the main trim, covers and conceals various components within the door, protecting the internal components from dust, dirt, and moisture, helping extend their lifespan. It also helps in reducing noise levels inside the cabin by providing an additional layer of insulation
2. The higher content of the additive (talc) in PP-T20 can influence properties like stiffness, impact resistance, and dimensional stability of the trim</t>
  </si>
  <si>
    <t>Functionality,
1. A separate trim is absent
2. In PP-E/P-TD5 &amp; PP-E/P-TD10 used in the manufacture of the main trims, the inclusion of ethylene and propylene can improve certain properties like impact resistance, flexibility, and low-temperature toughness and the talc dispersion in the formulation can further enhance properties like stiffness, dimensional stability, and heat resistance</t>
  </si>
  <si>
    <t>Replace PP-T20 used in the manufacture of the Door Panel Interior Main Trims 2 of MGI with PP-E/P-TD10</t>
  </si>
  <si>
    <t>1. The Door Panel Interior Main Trims 2 in MGI are made of PP-T20 while these separate trims are absent in KIA 
2. In KIA, The Door Panel Interior Main Trims which serve the same purpose as the separate trims in MGI are made of PP-E/P-TD5 and PP-E/P-TD10
3. PP-T20 has a greater talc concentration compared to PP-E/P-TD10. Consequently, PP-T20 is typically more costly due to the increased additive (talc) content. Therefore, considering using PP-E/P-TD10 to manufacture the trims would be an economical choice.</t>
  </si>
  <si>
    <t>The evaluation is done before teardown, the values will change after the costing,
1. Per Kg rate of PP-T20 - INR 200 (assumed)
2. Per Kg rate of PP-E/P-TD10 - INR 190 (assumed)
3. The current weight of the front trim - 864g
4. The estimated weight of the proposed front trim - 792.6g
5. The estimated weight savings on both front trims = 864 - 792.6 = 71.4*2 = 142.8g
6. The current weight of the rear trim - 610g
7. The estimated weight of the proposed rear trim - 559.6g
8. The estimated weight savings on both rear trims = 610 - 559.6 = 50.4*2 = 100.8g
9. The cost of the front trim = INR 172.8
10. The estimated cost of the proposed front trim = INR 150.59
11. The estimated cost savings on both front trims = 172.8 - 150.59 = 22.21*2 = INR 44.42
12. The cost of the rear trim = INR 122
13. The estimated cost of the proposed rear trim = INR 106.32
14. The estimated cost savings on both rear trims = 122 - 106.32 = 15.68*2 = INR 31.36
15. The estimated weight savings in total = 142.8 + 100.8 = 243.6g
16. The estimated cost savings in total = 44.42 + 31.36 = INR 75.78</t>
  </si>
  <si>
    <t>2311-DA-ID-26</t>
  </si>
  <si>
    <t>MGI,
1. The Front and Rear Door Panel Side Trims serve as a foundation for a leather wrap, combining both aesthetic elegance and functional utility within the interior of the vehicle
2. The trims are made from an ABS blend and are hot pressed onto the door panel interior main trims situated on the door assemblies of the vehicle
Dimensions &amp; Weight,
Front,
Length - 858mm
Width - 185mm
Weight - 290.06g
Rear,
Length - 825mm
Width - 205mm
Weight - 292.86g</t>
  </si>
  <si>
    <t>KIA,
1. The Front and Rear Door Panel Side Trims serve as a foundation for a leather wrap, combining both aesthetic elegance and functional utility within the interior of the vehicle
2. The trims are made from PP-T20 and are hot pressed onto both the door panel interior main trims and the door panel interior lower trims situated on the door assemblies of the vehicle
Dimensions &amp; Weight,
Front,
Length - 800mm
Width - 350mm
Weight - 381g
Rear,
Length - 775mm
Width - 289mm
Weight - 354g</t>
  </si>
  <si>
    <t>Functionality,
1. The Door Panel Side Trim acts as a core trim where the leather is wrapped and also helps cover and conceal various components within the door. It also helps in reducing noise levels inside the cabin by providing an additional layer of insulation
2. ABS-grade plastic can potentially exhibit a diverse set of properties, making it suitable for specialized applications where a combination of toughness, chemical resistance, and flexibility is required</t>
  </si>
  <si>
    <t>Functionality,
1. The Door Panel Side Trim acts as a core trim where the leather is wrapped and also helps cover and conceal various components within the door. It also helps in reducing noise levels inside the cabin by providing an additional layer of insulation
2. The higher content of the additive (talc) in PP-T20 can influence properties like stiffness, impact resistance, and dimensional stability of the trim</t>
  </si>
  <si>
    <t>Replace the ABS blend with PP-T20 in the manufacture of the Front and Rear Door Panel Side Trims in MGI</t>
  </si>
  <si>
    <t>1. The Front and Rear Door Panel Side Trims in MGI are made from a plastic blend of ABS while the same trims in KIA are made from PP-T20
2. ABS-grade plastic may be more expensive than PP-T20. If cost-effectiveness is a concern, replacing ABS with PP-T20 would be a better choice</t>
  </si>
  <si>
    <t>The evaluation is done before teardown, the values will change after the costing,
1. Per Kg rate of ABS - INR 300 (assumed)
2. Per Kg rate of PP-T20 - INR 200 (assumed)
3. The current weight of the front trim - 290.06g
4. The estimated weight of the proposed front trim - 263.4g
5. The estimated weight savings on both front trims = 290.06 - 263.4 = 26.6*2 = 53.32g
6. The current weight of the rear trim - 292.86g
7. The estimated weight of the proposed rear trim - 266.01g
8. The estimated weight savings on both rear trims = 292.86 - 266.01 = 26.85*2 = 53.7g
9. The cost of the front trim = INR 87.01
10. The estimated cost of the proposed front trim = INR 58.01
11. The estimated cost savings on both front trims = 87.01 - 58.01 = 29*2 = INR 58
12. The cost of the rear trim = INR 87.85
13. The estimated cost of the proposed rear trim = INR 58.57
14. The estimated cost savings on both rear trims = 87.8 - 58.57 = 29.23*2 = INR 58.4
15. The estimated weight savings in total = 53.32 + 53.7 = 107g
16. The estimated cost savings in total = 58 + 58.4 = INR 116.4
17. Flaming Process Cost - INR 5 should be considered for each part
18. Cost saved - 116.4 - 5*4 = INR 96.4</t>
  </si>
  <si>
    <t>2311-DA-ID-27</t>
  </si>
  <si>
    <t>MGI,
1. Passenger Armrest Trims are mounted onto each of the door assemblies of the vehicle in order to promote ergonomic comfort, allowing passengers to maintain a relaxed posture
2. The trims are made of an ABS+PVC+PU blend and are bolted onto the Door Panel Interior Main Trims
Dimensions &amp; Weight,
Front,
Length - 705mm
Width - 165mm
Weight - 322.05g
Rear,
Length - 670mm
Width - 138.5mm
Weight - 284g</t>
  </si>
  <si>
    <t>KIA,
1. Passenger Armrest Trims are mounted onto each of the door assemblies of the vehicle in order to promote ergonomic comfort, allowing passengers to maintain a relaxed posture
2. The trims are made of PP+PE-TD14 and are bolted onto the Power Window Control Trim and the Door Panel Side Trim
Dimensions &amp; Weight,
Front,
Length - 402mm
Width - 81.7mm
Weight - 117.62g
Rear,
Length - 332mm
Width - 67.35mm
Weight - 77.55g</t>
  </si>
  <si>
    <t>Functionality,
1. Functioning as the foundational structure, the underlying plastic trims offer stability and support, creating a designated area for passengers to comfortably rest their arms
2. ABS+PVC+PU grade plastic can potentially exhibit a diverse set of properties, making it suitable for specialized applications where a combination of toughness, chemical resistance, and flexibility is required</t>
  </si>
  <si>
    <t>Functionality,
1. Functioning as the foundational structure, the underlying plastic trims offer stability and support, creating a designated area for passengers to comfortably rest their arms
2. PP+PE-TD14 is engineered for specific applications that require a balance of properties from both PP and PE, with the addition of talc for reinforcement. The presence of talc can enhance stiffness, dimensional stability, and heat resistance in the material</t>
  </si>
  <si>
    <t>Replace ABS+PVC+PU with PP+PE-TD14 in the manufacture of both Front and Rear Passenger Armrest Trims of MGI</t>
  </si>
  <si>
    <t>1. The Front and Rear Passenger Armrest Trims in MGI are made from a plastic blend of ABS+PVC+PU while the same trims in KIA are made from PP+PE-TD14
2. ABS+PVC+PU grade plastic may be more expensive than PP+PE-TD14 due to the inclusion of multiple types of plastics (ABS, PVC, and PU), each of which can have its own cost considerations. If cost-effectiveness is a concern, replacing ABS+PVC+PU with PP+PE-TD14 would be a better choice</t>
  </si>
  <si>
    <t>The evaluation is done before teardown, the values will change after the costing,
1. Per Kg rate of ABS+PVC+PU blend - INR 310 (assumed)
2. Per Kg rate of PP+PE-TD14 - INR 250 (assumed)
3. The current weight of the front trim - 322.05g
4. The estimated weight of the proposed front trim - 268.37g
5. The estimated weight savings on both front trims = 322.05 - 268.37 = 53.68*2 = 107.36g
6. The current weight of the rear trim - 284g
7. The estimated weight of the proposed rear trim - 236.6g
8. The estimated weight savings on both rear trims = 284 - 236.6 = 47.4*2 = 94.8g
9. The cost of the front trim = INR 99.82
10. The estimated cost of the proposed front trim = INR 67.07
11. The estimated cost savings on both front trims = 99.82 - 67.07 = 32.73*2 = INR 65.46
12. The cost of the rear trim = INR 88.04
13. The estimated cost of the proposed rear trim = INR 59.15
14. The estimated cost savings on both rear trims = 88.04 - 59.15 = 28.89*2 = INR 
15. The estimated weight savings in total = 107.36 + 94.8 = 202.16g
16. The estimated cost savings in total = 65.46 + 57.78 = INR 123.24</t>
  </si>
  <si>
    <t>2311-DA-ID-28</t>
  </si>
  <si>
    <t>MGI,
1. The vehicle's LH and RH Door Panel Interior Delta Trims serve a dual purpose: they conceal the front bottom corner of the window and provide housing for tweeters.
2. The trims are made of PP-T20 and are snap-fitted onto the door panels
Dimensions &amp; Weight,
Length - 180mm
Width - 100mm
Weight - 58.66g</t>
  </si>
  <si>
    <t>KIA,
1. The vehicle's LH and RH Door Panel Interior Delta Trims are meant to conceal the front bottom corner of the window
2. The trims are made of PP-E/P-TD10 and are mounted onto the door panels using clips and bolts
Dimensions &amp; Weight,
Length - 250mm
Width - 91.57mm
Weight - 53.81g</t>
  </si>
  <si>
    <t>Functionality,
1. Door Panel Interior Delta Trims are designed to complement the overall aesthetic of the vehicle's interior and to house the tweeters in this particular situation
2. The higher content of the additive (talc) in PP-T20 can influence properties like stiffness, impact resistance, and dimensional stability of the trim</t>
  </si>
  <si>
    <t>Functionality,
1. Door Panel Interior Delta Trims are designed to complement the overall aesthetic of the vehicle's interior. It helps create a finished and cohesive look for the car's design.
2. In PP-E/P-TD10, the inclusion of ethylene and propylene can improve certain properties like impact resistance, flexibility, and low-temperature toughness and the talc dispersion in the formulation can further enhance properties like stiffness, dimensional stability, and heat resistance</t>
  </si>
  <si>
    <t>Replace PP-T20 used in the manufacture of the LH and RH Door Panel Interior Delta Trims of MGI with PP-E/P-TD10</t>
  </si>
  <si>
    <t>1. The LH and RH Door Panel Interior Delta Trims in MGI are made of PP-T20 in MGI while they're made of PP-E/P-TD10 in KIA
2. PP-T20 has a greater talc concentration compared to PP-E/P-TD10. Consequently, PP-T20 is typically more costly due to the increased additive (talc) content. Therefore, considering using PP-E/P-TD10 to manufacture the trims would be an economical choice.</t>
  </si>
  <si>
    <t>The evaluation is done before teardown, the values will change after the costing,
1. Per Kg rate of PP-T20 - INR 200 (assumed)
2. Per Kg rate of PP-E/P-TD10 - INR 190 (assumed)
3. The current weight of the front trim - 58.66g
4. The estimated weight of the proposed front trim - 53.76g
5. The estimated weight savings on both front trims = 58.6 - 53.7 = 4.9*2 = 9.8g
6. The cost of the front trim = INR 11.7
7. The estimated cost of the proposed front trim = INR 10.21
8. The estimated cost savings on both front trims = 11.7 - 10.21 = 1.49*2 = INR 3</t>
  </si>
  <si>
    <t>2311-DA-ID-29</t>
  </si>
  <si>
    <t>MGI,
1. The Tailgate Outer Trim 2 is meant to cover the area above the tail light assembly present on the tailgate assembly of the vehicle
2. The trim is made of ABS and is mounted onto the tailgate assembly using circlips
Dimensions &amp; Weight,
Length - 1345mm
Width - 247mm
Weight - 1269g</t>
  </si>
  <si>
    <t>KIA,
1. Plastic trims are absent from the exterior of the tailgate
2. The tailgate panel itself covers the entire exterior tailgate assembly</t>
  </si>
  <si>
    <t>Functionality,
1. They contribute to the overall visual appeal of the vehicle, providing a finished and polished look to the tailgate area
2. ABS is known for its good strength and impact resistance, making it suitable for parts subject to mechanical stress. ABS can also be easily moulded and finished, allowing for smooth surfaces and high-quality finishes. It also accepts various coatings and finishes well</t>
  </si>
  <si>
    <t>The trim is absent from the tailgate assembly of KIA</t>
  </si>
  <si>
    <t>Replace ABS with PP-T20 in the manufacture of the Tailgate Outer Trim 2</t>
  </si>
  <si>
    <t>1. The Tailgate Outer Trim 2 mounted onto the tailgate assembly of MGI is made of ABS while the trim is absent from the tailgate assembly of KIA
2. Simultaneously, the Spoiler affixed to the tailgate which shares a matching finish with the vehicle's body, just like the Tailgate Outer Trim 2, is constructed from PP-T20
3. MGI has the potential to incorporate PP-T20 in the production of Tailgate Outer Trim 2, ensuring that both the aesthetic appeal and functional performance of the trim remain uncompromised</t>
  </si>
  <si>
    <t>The evaluation is done before teardown, the values will change after the costing,
1. The Per Kg rate of ABS - INR 300 (assumed)
2. The Per Kg rate of PP-T20 - INR 200 (assumed)
3. The current weight of the trim - 1269g
4. The estimated weight of the proposed trim - 1304g
5. The current cost of the trim - INR 380.7
6. The estimated cost of the proposed trim - INR 260.8
8. The estimated cost saved - 380.7 - 260.8 = INR 119.9</t>
  </si>
  <si>
    <t>2311-DA-ID-31</t>
  </si>
  <si>
    <t>MGI,
1. Main Spoiler Inner Support Trim is meant to provide structural support to the Main Spoiler located at the rear end above the tailgate assembly of the vehicle
2. The trim is manufactured from Glass Filled (15%) PP and is hot-pressed onto the main spoiler
3. Similar support trims within the Door Assembly and the IP Assembly are manufactured from Talc Filled (20%) PP
Dimensions &amp; Weight,
Length - 1225mm
Width - 210mm
Weight - 607g</t>
  </si>
  <si>
    <t>KIA,
1. Separate Main Spoiler Trim is absent from the vehicle
2. The spoiler is integrated into the tailgate BiW</t>
  </si>
  <si>
    <t>Functionality,
1. The inner trim provides crucial structural support to the Main Spoiler of the vehicle
2. Overall, the combination of strength, impact resistance and, ease of manufacturing options make Glass Filled PP a popular choice for inner support trims in vehicles</t>
  </si>
  <si>
    <t>Comparable trims are absent from the vehicle</t>
  </si>
  <si>
    <t>Replace Glass Filled (15%) PP with Talc Filled (20%) PP in the manufacture of the Main Spoiler Inner Trim of MGI</t>
  </si>
  <si>
    <t>1. The Mian Spoiler Inner Trim in MGI is manufactured from Glass Filled (15%) PP while a comparable trim is absent from the tailgate assembly of KIA
2. Similar support trims present within the Door Assembly and the IP Assembly of MGI are manufactured from Talc Filled (20%) PP
3. Replacing PP-GF15 with PP-T20 could help reduce the overall manufacturing cost and the overall weight of the trim since PP-T20 is comparatively more cost-effective than PP-GF15</t>
  </si>
  <si>
    <t>The evaluation is done before teardown, the values will change after the costing,
1. Per Kg rate of PP-GF15 = INR 245 (assumed)
2. Per Kg rate of PP-T20 = INR 200 (assumed)
3. The current weight of the trim - 607g
4. The estimated weight of the proposed trim - 549.19g
5. The estimated weight saved = 607 - 549.19 = 57.81g
6. The current cost of the trim - INR 148.71
7. The estimated cost of the proposed trim - INR 109.8
8. The estimated cost saved = 148.7 - 109.8 = Inr 38.86 - 15% Tolerance = INR 33.03</t>
  </si>
  <si>
    <t>2311-DA-ID-32</t>
  </si>
  <si>
    <t>MGI,
1. The Side Spoilers LH and RH are mounted onto the tailgate of the vehicle
2. Inner Trims made from ABS are present beneath the Side Spoilers to provide structural support
Dimensions &amp; Weight,
Length - 350mm
Width - 110mm
Weight - 70.7g</t>
  </si>
  <si>
    <t>KIA,
Side Spoilers are absent from the vehicle</t>
  </si>
  <si>
    <t>Replace ABS with Talc Filled (20%) PP in the manufacture of the LH and RH Side Spoiler Inner Trims</t>
  </si>
  <si>
    <t>1. The LH and RH Side Spoiler Inner Trims in MGI are made of ABS while similar trims are absent from KIA
2. Similar support trims present within the Door Assembly and the IP Assembly of MGI are manufactured from Talc Filled (20%) PP
3. ABS is relatively pricier than PP-T20. Substituting the former with the latter could lead to cost-effectiveness without sacrificing functionality.</t>
  </si>
  <si>
    <t>The evaluation is done before teardown, the values will change after the costing,
1. Per Kg rate of ABS = INR 165.45
2. Per Kg rate of PP-T20 = INR 98.26 
3. The current weight of the trim - 70.7g
4. The estimated weight of the proposed trim - 62.73g
5. The estimated weight savings on both the LH and RH ends = 70.7 - 62.73 = 8*2 = 16g
6. The current cost of the trim = INR 11.69
7. The estimated cost of the proposed trim = INR 6.16
8. The estimated cost savings = 11.69 - 6.16 = 5.53*2 = INR 11.06</t>
  </si>
  <si>
    <t>2311-DA-ID-33</t>
  </si>
  <si>
    <t>MGI,
1. The Tailgate Outer Trim 2 is mounted onto the tailgate of the vehicle using circlips and fasteners
2. These Inner Trims are manufactured from ABS and are hot pressed beneath the Tailgate Outer Trim 2 to provide structural support
Dimensions &amp; Weight,
Length - 355mm
Width - 150mm
Weight - 124.49g</t>
  </si>
  <si>
    <t>KIA,
Similar trims are absent from the tailgate assembly of the vehicle</t>
  </si>
  <si>
    <t>Similar trims are absent from the tailgate assembly of the vehicle</t>
  </si>
  <si>
    <t>Replace ABS with Talc Filled (20%) PP in the manufacture of the LH and RH Tailgate Outer Trim 2 Inner Trims</t>
  </si>
  <si>
    <t>1. The Tailgate Outer Trim 2 Inner Trims in MGI are made of ABS while similar trims are absent from KIA
2. Similar inner support trims present within the Door Assembly and the IP Assembly of MGI are manufactured from Talc Filled (20%) PP
3. ABS is relatively pricier than PP-T20. Using PP-T20 instead of ABS could help reduce the overall weight and improve the overall cost-efficiency of the parts</t>
  </si>
  <si>
    <t>The evaluation is done before teardown, the values will change after the costing,
1. Per Kg rate of ABS = INR 165.45
2. Per Kg rate of PP-T20 = INR 98.26
3. The current weight of the trim - 124.49g
4. The estimated weight of the proposed trim - 112.63g
5. The estimated weight savings on both the LH and RH ends = 124.49 - 112.63 = 11.86*2 = 23.72g
6. The current cost of the trim = INR 20.59
7. The estimated cost of the proposed trim = INR 11.06
8. The estimated cost savings = 20.59 - 11.06 = 9.53*2 = INR 19.06 - 15% tolerance = INR 16.20</t>
  </si>
  <si>
    <t>2311-DA-ID-34</t>
  </si>
  <si>
    <t>MGI,
1. Door Lock Request Sensors are located on both the front LH and RH door handles of the vehicle to automatically unlock the doors when the keyless entry switch is pressed without requiring you to use a physical key or press a button on the key fob.
2. The sensor assembly is supplied by 'SAIC GM WULING AUTOMOBILE CO LIMITED' and is press-fitted onto the LH and RH door handle rear trims
Dimensions &amp; Weight,
Length - 233.5mm
Width - 17.72mm
Weight - 25.74g</t>
  </si>
  <si>
    <t>KIA,
1. A Door Lock Request Sensor is located on the RH door handle of the vehicle to automatically unlock the doors when the keyless entry switch is pressed without requiring you to use a physical key or press a button on the key fob.
2. The sensor assembly is supplied by 'HYUNDAI GLOVIS CO LIMITED' and is press-fitted onto the RH door handle rear trim
Dimensions &amp; Weight,
Length - 280mm
Width - 18.13mm
Weight - 31.01g</t>
  </si>
  <si>
    <t>Functionality,
These Door Lock Request Sensor Assemblies, often integrated with tiny switches in door handles, enable touch or pressure-based interactions. The switch activates when a user touches the door handle, signalling the door lock request sensor. These sensors process keyless entry requests, verifying their authenticity and authorizing actions if valid. Whether triggered by a touch or a key fob signal, these assemblies contribute to a seamless and secure means of accessing vehicles without traditional keys, reflecting the convenience and sophistication of modern automotive technology.</t>
  </si>
  <si>
    <t>Replace the Door Lock Request Sensor Assemblies used in MGI with the one used in KIA</t>
  </si>
  <si>
    <t>1. The Door Lock Request Sensor Assembly in MGI is supplied by 'SAIC GM WULING AUTOMOBILE CO LIMITED' while KIA uses a cheaper setup supplied by 'HYUNDAI GLOVIS CO LIMITED'
2. If a company could find a supplier offering the same or similar quality at a lower price, it could choose to switch to improve its overall cost-effectiveness and competitiveness. Thus, switching from the supplier in MGI to the supplier in KIA could help improve the cost-effectiveness of the part</t>
  </si>
  <si>
    <t>The provision for the switch on the door handles should be adjusted accordingly</t>
  </si>
  <si>
    <t>The evaluation is done before teardown, the values will change after the costing,
1. The cost of the sensor assembly from 'SAIC GM WULING AUTOMOBILE CO LIMITED' - INR 278.86
2. The current weight - 25.74g
3. The cost of the horn system from 'HYUNDAI GLOVIS CO LIMITED' - INR 181.71
4. The estimated weight - 30.01g
5. The estimated cost saved on a pair = 278.86 - 181.71 = 97.15*2 = INR 194.3 - 15% tolerance = INR 165.15
6. The estimated weight saved - Nil</t>
  </si>
  <si>
    <t>2311-DA-ID-35</t>
  </si>
  <si>
    <t>MGI,
1. The Gear Casings are meant to protect the gears within the window regulator assemblies present on all four doors of the vehicle.
2. All the four gear casings are manufactured from PBT-GF30
Dimensions &amp; Weight,
Driver &amp; Co-Driver Doors,
Length - 110mm
Width - 106mm
Weight - 82.84g
Rear Doors,
Length - 111mm
Width - 108mm
Weight - 75.53g</t>
  </si>
  <si>
    <t>KIA,
1. The Gear Casings are meant to protect the gears within the window regulator assemblies present on all four doors of the vehicle.
2. All the four gear casings are manufactured from PBT-GF30</t>
  </si>
  <si>
    <t>The field is not relevant for this Idea.</t>
  </si>
  <si>
    <t>Replace PBT-GF30 with PA6-GF30 in the manufacture of the gear casings.</t>
  </si>
  <si>
    <t>1. Polybutylene Terephthalate (PBT) is generally considered to be more expensive than Polyamide 6 (PA6) in terms of raw material costs. PBT is also known for its favorable characteristics, including high dimensional stability and resistance to chemicals, which can contribute to its higher cost compared to PA6.
2. Thus replacing PBT-GF30 with PA6-GF30 could help reduce the overall weight and thereby improve the cost-effectiveness of the parts</t>
  </si>
  <si>
    <t>The evaluation is done before teardown, the values will change after the costing,
1. The per Kg rate of PBT-GF30 = INR 108.79
2. The per Kg rate of PA6-GF30 = INR 101.20
3. The current weight of the casings on the front doors = 82.84g
4. The estimated weight of the proposed = 70.54g
5. The estimated weight saved = 82.84 - 70.54 = 12.3*2 = 24.6g
6. The current weight of the casings on the rear doors = 75.53g
7. The estimated weight of the proposed = 64.32g
8. The estimated weight saved = 75.53 - 64.32 = 11.21*2 = 22.4g
9. The current cost of the casings on the front doors = INR 9.01
10. The estimated cost of the proposed = INR 7.13
11. The estimated cost saved = 9.01 - 7.13 = 1.88*2 = INR 3.76
12. The current cost of the casings on the rear doors = INR 8.21
13. The estimated cost of the proposed = INR 6.50
14. The estimated cost saved = 8.21 - 6.50 = 1.71*2 = INR 3.42
15. The total weight saved = 24.6 + 22.4 = 47g
16. The total cost saved = 3.76 + 3.42 = INR 7.18</t>
  </si>
  <si>
    <t>Consider in homeroom bucket</t>
  </si>
  <si>
    <t>TBC</t>
  </si>
  <si>
    <t>KD</t>
  </si>
  <si>
    <t>2311-DA-ID-36</t>
  </si>
  <si>
    <t>MGI,
1. A pair of APS Trims are mounted on both the LH and RH sides of the tailgate of the vehicles on the inside
2. Both the trims are manufactured from PP-T20
Dimensions &amp; Weight,
Length - 510mm
Width - 57.32mm
Weight - 75.01g</t>
  </si>
  <si>
    <t>KIA,
Comparable trims are absent from the tailgate assembly</t>
  </si>
  <si>
    <t>The field is not relevant to this Idea</t>
  </si>
  <si>
    <t>Replace PP-T20 with PP in the manufacture of the LH and RH APS Trims</t>
  </si>
  <si>
    <t>1. The LH and RH APS Trims within the tailgate assembly of MGI are manufactured from PP-T20 even though the trims aren't prone to scratches, constant contact or exposure to the outside environment
2. MGI could make use of PP instead of PP-T20 since unfilled polypropylene is a cost-effective option when compared to filled polypropylene</t>
  </si>
  <si>
    <t>The evaluation is done before teardown, the values will change after the costing,
1. Per Kg rate of PP-T20 = INR 200 (assumed)
2. Per Kg rate of PP - INR 180 (assumed)
3. The current weight of the trim = 75.01g
4. The estimated weight of the proposed trim = 67.8g
5. The estimated weight saved = 75.01 - 67.8 = 7.21*2 = 14.42g
6. The current cost of the trim = INR 15
7. The estimated cost of the proposed trim = INR 12.2
8. The estimated cost saved = 15 - 12.2 = 2.8*2 = INR 5.6</t>
  </si>
  <si>
    <t>2311-DA-ID-37</t>
  </si>
  <si>
    <t>MGI,
1. The LH and RH Mirror Outer Covers in the vehicle are meant to protect the inner components of the mirror assembly and to improve the overall aesthetics of the vehicle
2. Both the covers are manufactured from ABS and are paint coated
Dimensions &amp; Weight,
Length - 286mm
Width - 107mm
Weight - 149.67g</t>
  </si>
  <si>
    <t>KIA,
1. The LH and RH Mirror Outer Covers in the vehicle are meant to protect the inner components of the mirror assembly and to improve the overall aesthetics of the vehicle
2. Both the covers are manufactured from ABS and are paint coated</t>
  </si>
  <si>
    <t>Replace ABS with PP-T20 used in the manufacture of the LH and RH Mirror Outer Covers of MGI</t>
  </si>
  <si>
    <t>1. The LH and RH Mirror Outer Covers mounted onto the mirror assemblies of MGI are made of ABS
2. Simultaneously, the Spoiler affixed to the tailgate which shares a matching finish with the vehicle's body, just like these outer covers, is constructed from PP-T20
3. MGI has the potential to incorporate PP-T20 instead of ABS in the production of the LH and RH Mirror Outer Covers, ensuring that both the aesthetic appeal and functional performance of the trim remain uncompromised</t>
  </si>
  <si>
    <t>The evaluation is done before teardown, the values will change after the costing,
1. The Per Kg rate of ABS - INR 165.45
2. The Per Kg rate of PP-T20 - INR 98.26
3. The current weight of the trim - 149.67g
4. The estimated weight of the proposed trim - 129.26g
5. The current cost of the trim - INR 24.76
6. The estimated cost of the proposed trim - INR 12.70
7. The estimated weight saved = 149.67 - 129.26 = 20.41*2 = 40.82g
8. The estimated cost saved = 24.76 - 12.70 = 12.06*2 = 24.12 - 15% tolerance = INR 20.50</t>
  </si>
  <si>
    <t>2311-EC-ID-01</t>
  </si>
  <si>
    <t>MGI,
1. The coolant tank is equipped with three hoses: the first hose is connected to the radiator, the second hose is linked to the engine-turbocharger junction point, and the third hose is affixed to the engine, as depicted in the illustration.
2. Hose 1 is directed beneath the coolant tank, traversing to the opposing side before connecting to the radiator. Hose 1 has fiber insulation covering the hose beneath the coolant tank.
3. Length of the hose 1 is 585mm</t>
  </si>
  <si>
    <t>MGI,
1. The coolant tank is equipped with a hose connected to the radiator.
2. The hose from the radiator is directed beside the radiator cooling fan and connects to the coolant tank.
3. Length of the hose is 658mm</t>
  </si>
  <si>
    <t>Functionality:
The coolant tank is equipped with hoses for the circulation of the coolant from the radiator and engine.</t>
  </si>
  <si>
    <t>Re-route hose 1 as shown in the figure to reduce the length of hose 1 from 585mm to 230mm.</t>
  </si>
  <si>
    <t>1. In MGI, the hose 1 is connected to the radiator. Hose 1 is routed beneath the coolant tank then routed along the length of the coolant tank and then further connected to the radiator.
2. The routing can be simplified by changing the hose 1 mounting point in front of the hose 2 mounting point. This routing change will result in the reduction of hose length and the elimination of hose insulation.
3. Changing the routing will shorten the length of the hose without disturbing the functionality of the hose.</t>
  </si>
  <si>
    <t>The evaluation is done before teardown, the values will change after costing.
1. Length of hose 1 to be reduced = 355mm
2. Per meter cost of hose = INR 60 (assumption)
3. Estimated cost of hose1 to be reduced = INR 21.3
4. Estimated weight saving of hose 1 = 30 g (assumption)
5. Estimated cost of insulation to be eliminated = INR 4 (assumption)
6.  Estimated weight saving of insulation  = 3 g (assumption)
Total estimated cost saving = 21.3 + 4 = INR 25.3
Total estimated weight saving = 30 + 3 = 33 g</t>
  </si>
  <si>
    <t>2311-EC-ID-02</t>
  </si>
  <si>
    <t>MGI,
1. The Radiator to the Oil Chiller Hose, mounted onto the radiator and the oil chiller within the engine bay of the vehicle facilitates the flow of coolant between the radiator and the oil chiller
2. The hose ends are push-fitted and are secured using hose clamps
Dimensions &amp; Weight,
String Length - 598mm
Width - 22.05mm</t>
  </si>
  <si>
    <t>The competitor scenario would be updated once the engine teardown is complete</t>
  </si>
  <si>
    <t>Functionality,
The Radiator to Oil Chiller Hose in cars is a conduit that facilitates the flow of coolant between the radiator and the oil chiller. This hose plays a crucial role in the engine's cooling system</t>
  </si>
  <si>
    <t>Route the Radiator to the Oil Chiller Hose through the right side of the Radiator to the Engine Assembly Hose as shown in the diagrams, resulting in a 100mm reduction in the overall hose length.</t>
  </si>
  <si>
    <t>1. The Radiator to the Oil Chiller Hose, mounted onto the radiator and the oil chiller within the engine bay of the vehicle is 598mm in length
2. Redirecting the wire according to the diagram can potentially trim the hose's length by 100mm, leading to cost savings in raw materials</t>
  </si>
  <si>
    <t>The evaluation is done before teardown, the values will change after costing.
1. Per M cost of the hose - INR 300 (assumption)
2. The current string length of the hose - 598mm
3. The proposed string length after rerouting - 498mm
4. Length saved - 100mm
5. The estimated weight of the portion removed - 80g (assumption)
6. The estimated cost of the portion removed - INR 30</t>
  </si>
  <si>
    <t>2311-EL-ID-01</t>
  </si>
  <si>
    <t>MGI,
1. A 16-pin connector set is used to connect the IRVM with the electrical harness assembly of the vehicle
2. Among the 16 ports, only 3 are in use
Dimensions &amp; Weight,
Female Connector,
Length - 23.5mm
Width - 15.8mm
Male Connector,
Length - 25.8mm
Width - 18.6mm</t>
  </si>
  <si>
    <t>KIA,
1. A 10-pin connector set is used to connect the IRVM with the electrical harness assembly of the vehicle
2. Among the 10 ports, only 6 are in use
Dimensions &amp; Weight,
Female Connector,
Length - 19.9mm
Width - 13.5mm
Male Connector,
Length - 32.8mm
Width - 14.8mm</t>
  </si>
  <si>
    <t>Functionality,
The electrical connector provides power to the auto-dimming feature of the IRVM assembly</t>
  </si>
  <si>
    <t>Functionality,
1. The electrical connector provides power to the auto-dimming feature of the IRVM assembly
2. It also powers the advanced driver-assistance features found on the IRVM</t>
  </si>
  <si>
    <t>Replace the 16-pin connector set used on the IRVM assembly with an 8-pin connector set.</t>
  </si>
  <si>
    <t>1. MGI utilizes a 16-pin connector set within the IRVM assembly to facilitate power for the auto-dimming feature. In contrast, KIA employs a 10-pin connector set to power both the auto-dimming feature and the controls integrated into the IRVM
2. MGI could potentially employ a more compact connector set, as only three out of the sixteen available ports are currently in use</t>
  </si>
  <si>
    <t>Since the male connector mounted onto the IRVM housing will be replaced, the dimensions of the housing's provision to accommodate it should be adjusted accordingly</t>
  </si>
  <si>
    <t>The evaluation is done before teardown, the values will change after the costing.
1. Current weight of the connector set - 8 + 6 = 14g (assumed)
2. The estimated weight of the proposed set - 5 + 4 = 9g (assumed)
3. Current cost of the connector set - 20 + 20 = INR 40 (assumed)
4. The estimated cost of the proposed set  - 12 + 12 = INR 24 (assumed)
5. The weight saved on the replacement = 14 - 9 = 5g
6. The cost saved on the replacement = 40 - 24 = INR 16</t>
  </si>
  <si>
    <t>2311-EL-ID-04</t>
  </si>
  <si>
    <t>MGI,
1. A pair of Fog Lamps are mounted low on the front bumper of the vehicle in order to improve visibility in conditions of fog, mist, heavy rain, or snow.
2. The Front Fog Lamp Housing is made of PP-T30 (Polypropylene with 30% Talc Filler)
Dimensions &amp; Weight,
Length - 358mm
Width - 165mm
Weight - 250g (assumed)</t>
  </si>
  <si>
    <t>KIA,
1. A pair of Fog Lamps are mounted low on the front bumper of the vehicle in order to improve visibility in conditions of fog, mist, heavy rain, or snow.
2. The Front Fog Lamp Housing is made of PP-TD20 (Polypropylene with 20% Talc Filler)
Dimensions &amp; Weight,
Length - 286mm
Width - 142mm
Weight - 270g (assumed)</t>
  </si>
  <si>
    <t>Functionality,
1. They provide a protective enclosure for the fog lamp components, including the bulb and wiring. This helps shield the sensitive parts from damage due to debris, water, and other environmental factors
2. The addition of talc, a mineral filler, reinforces the polypropylene, increasing its stiffness, strength, and dimensional stability</t>
  </si>
  <si>
    <t>Replace PP-T30 used in the manufacture of the LH &amp; RH Front Fog Lamp Housing of MGI with PP-TD20 as used in KIA</t>
  </si>
  <si>
    <t>1. The Front Fog Lamp Housings in MGI are made of PP-T30 while in KIA they're made of PP-TD20
2. The MGI units have a power rating of 13.5W each, whereas the KIA units operate at 16.9W each. Generally, higher wattage corresponds to increased heat generation. Despite KIA fog lamps' higher power rating, they utilize PP-TD20 for their housings. In contrast, MGI, with lower-powered lamps, opts for PP-T30 for their fog lamp housings
3. Thus, MGI could make use of PP-TD20 instead of PP-T30 in the manufacture of their lamp housings</t>
  </si>
  <si>
    <t>The evaluation is done before teardown, the values will change after the costing,
1. Per Kg rate PP-T30 - INR 220 (assumed)
2. Per Kg rate of PP-T20 - INR 200 (assumed)
3. The current weight of the housing - 250g
4. The estimated weight of the proposed housing - 243.30g
5. The estimated weight saved on LH &amp; RH sides = 250 - 243.30 = 6.7*2 = 13.4g
6. The current cost of the housing - INR 55
7. The estimated cost of the proposed housing - INR 48.66
8. The estimated cost saved on LH &amp; RH sides = 55 - 48.66 = 6.34*2 = INR 12.68</t>
  </si>
  <si>
    <t>2311-EL-ID-05</t>
  </si>
  <si>
    <t>MGI,
1. A pair of Fog Lamps are mounted low on the front bumper of the vehicle in order to improve visibility in conditions of fog, mist, heavy rain, or snow.
2. The Front Fog Lamp Bezels in the vehicle is made of PC
Dimensions &amp; Weight,
Length - 285mm
Width - 98mm
Weight - 50g (assumed)</t>
  </si>
  <si>
    <t>KIA,
1. A pair of Fog Lamps are mounted low on the front bumper of the vehicle in order to improve visibility in conditions of fog, mist, heavy rain, or snow.
2. The Front Fog Lamp Bezels in the vehicle is made of PBT
Dimensions &amp; Weight,
Length - 150mm
Width - 45mm
Weight - 30g (assumed)</t>
  </si>
  <si>
    <t>Functionality,
1. Bezels are the decorative or functional trim that surrounds the headlight lens or housing. They can serve various purposes, including enhancing the aesthetics of the vehicle, providing protection for the headlight components, and sometimes aiding in directing the light output
2. PC is known for its excellent impact resistance, which is crucial for headlight bezels as they are exposed to various environmental conditions and potential impacts from road debris</t>
  </si>
  <si>
    <t>Functionality,
1. Bezels are the decorative or functional trim that surrounds the headlight lens or housing. They can serve various purposes, including enhancing the aesthetics of the vehicle, providing protection for the headlight components, and sometimes aiding in directing the light output
2. PBT has good dimensional stability, meaning it retains its shape and size even under different temperature conditions. This is important for ensuring the bezel fits correctly around the headlight assembly</t>
  </si>
  <si>
    <t>Replace PC used in the manufacture of the LH &amp; RH Front Fog Lamp Bezels of MGI with PBT as used in KIA</t>
  </si>
  <si>
    <t>1. The bezels within the LH &amp; RH Front Fog Lamp units of MGI are made of PC while in KIA, the bezels are made of PBT
2. In the context of plastics, PC is generally more expensive than PBT
3. In situations where specific performance requirements can be met with PBT, it can be a more economical choice</t>
  </si>
  <si>
    <t>The evaluation is done before teardown, the values will change after the costing,
1. Per Kg rate of PC - INR 361.63 (assumed)
2. Per Kg rate of PBT - INR 136.08 (assumed)
3. The current weight of the Bezel - 50g
4. The estimated weight of the proposed Bezel - 54.09g
5. The estimated weight saved on LH &amp; RH sides = Nil
6. The current cost of the Bezel - INR 18.08
7. The estimated cost of the proposed Bezel - INR 7.36
8. The estimated cost saved on LH &amp; RH sides = 18.08 - 7.36 = 10.72*2 = INR 21.44</t>
  </si>
  <si>
    <t>2311-EL-ID-06</t>
  </si>
  <si>
    <t>MGI,
1. A pair of Headlamps are mounted onto the front of the vehicle in order to emit a controlled beam of light in a forward direction to illuminate the road
2. The Headlamp Housing is made of PP-T30 (Polypropylene with 30% Talc Filler)
Dimensions &amp; Weight,
Length - 442mm
Width - 285mm
Weight - 550g (assumed)</t>
  </si>
  <si>
    <t>KIA,
1. A pair of Headlamps are mounted onto the front of the vehicle in order to emit a controlled beam of light in a forward direction to illuminate the road
2. The Headlamp Housing is made of PP-TD20 (Polypropylene with 20% Talc Filler)
Dimensions &amp; Weight,
Length - 760mm
Width - 262mm
Weight - 510g (assumed)</t>
  </si>
  <si>
    <t>Functionality,
1. They provide a protective enclosure for the headlamp components, including the bulb and wiring. This helps shield the sensitive parts from damage due to debris, water, and other environmental factors
2. The addition of talc, a mineral filler, reinforces the polypropylene, increasing its stiffness, strength, and dimensional stability</t>
  </si>
  <si>
    <t>Replace PP-T30 used in the manufacture of the LH and RH Headlamp Housings of MGI with PP-TD20 as used in KIA</t>
  </si>
  <si>
    <t>1. The Headlamp Housings in MGI are made of PP-T30 while in KIA they're made of PP-TD20
2. The MGI units have a power rating of 34W(HB) and 15.7W(LB) each, whereas the KIA units operate at 22W(HB) and 28.8W(LB) each. Generally, higher wattage corresponds to increased heat generation. Despite KIA headlamps' higher power rating, they utilize PP-TD20 for their housings. In contrast, MGI, with lower-powered lamps, opts for PP-T30 for their headlamp housings
3. Thus, MGI could make use of PP-TD20 instead of PP-T30 in the manufacture of their lamp housings</t>
  </si>
  <si>
    <t>The evaluation is done before teardown, the values will change after the costing,
1. Per Kg rate PP-T30 - INR 220 (assumed)
2. Per Kg rate of PP-T20 - INR 200 (assumed)
3. The current weight of the housing - 550g
4. The estimated weight of the proposed housing - 535.2g
5. The estimated weight saved on LH &amp; RH sides = 550 - 535.2 = 14.8*2 = 29.6g
6. The current cost of the housing - INR 121
7. The estimated cost of the proposed housing - INR 107.04
8. The estimated cost saved on LH &amp; RH sides = 121 - 107 = 14*2 = INR 28</t>
  </si>
  <si>
    <t>2311-EL-ID-07</t>
  </si>
  <si>
    <t>MGI,
1. A pair of DRL(Daytime Running Lights)/Indicator Lamps are mounted onto the front of the vehicle providing added visibility and enhancing safety. Additionally, the integrated indicators serve to signal the driver's intentions to change direction or make a turn
2. The lamp housing is made of PP-T30 (Polypropylene with 30% Talc Filler)
Dimensions &amp; Weight,
Length - 635mm
Width - 82mm
Weight - 350g (assumed)</t>
  </si>
  <si>
    <t>KIA,
1. A pair of DRLs, present as a separate strip on both sides and within the headlamps are mounted onto the front of the vehicle
2. The lamp housings are made of PP-TD20 (Polypropylene with 20% Talc Filler)</t>
  </si>
  <si>
    <t>Functionality,
1. They provide a protective enclosure for the DRL/Indicator components, including the bulb and wiring. This helps shield the sensitive parts from damage due to debris, water, and other environmental factors
2. The addition of talc, a mineral filler, reinforces the polypropylene, increasing its stiffness, strength, and dimensional stability</t>
  </si>
  <si>
    <t>Replace PP-T30 used in the manufacture of the LH and RH DRL/Indicator Lamp Housings of MGI with PP-TD20</t>
  </si>
  <si>
    <t>1. The DRL/Indicator Lamp Housings in MGI are made of PP-T30 while in KIA they're made of PP-TD20
2. The MGI units have a power rating of 11.1W(Turn) and 9.3W(DRL), 1.1W(Position) each, whereas the KIA units operate at 26.1W(DRL) and 5.8W(Position) each. Generally, higher wattage corresponds to increased heat generation. Despite KIA DRL/Indicator lamps' higher power rating, they utilize PP-TD20 for their housings. In contrast, MGI, with lower-powered lamps, opts for PP-T30 for their headlamp housings
3. Thus, MGI could make use of PP-TD20 instead of PP-T30 in the manufacture of their lamp housings</t>
  </si>
  <si>
    <t>The evaluation is done before teardown, the values will change after the costing,
1. Per Kg rate PP-T30 - INR 220 (assumed)
2. Per Kg rate of PP-T20 - INR 200 (assumed)
3. The current weight of the housing - 350g
4. The estimated weight of the proposed housing - 340.6g
5. The estimated weight saved on LH &amp; RH sides = 350 - 340.6 = 9.4*2 = 18.8g
6. The current cost of the housing - INR 77
7. The estimated cost of the proposed housing - INR 68.12
8. The estimated cost saved on LH &amp; RH sides = 77 - 68.12 = 8.88*2 = INR 17.76</t>
  </si>
  <si>
    <t>2311-EL-ID-08</t>
  </si>
  <si>
    <t>MGI,
1. The fabricated battery enclosure along with a plastic tray houses the battery (EXIDE) within the engine bay of the vehicle
2. The battery is placed on the tray mounted onto the enclosure base and is later secured using a set of fasteners and a battery-hold-down bracket
3. The enclosure (Steel) itself is later fastened onto the BIW of the vehicle
Dimensions &amp; Weight,
Enclosure,
Length - 370mm
Width - 210mm
Height - 268mm
Weight - 2443g
Tray,
Length - 311mm
Width - 180mm
Weight - 182g
Hold-Down-Bracket,
Length - 220mm
Width - 42mm
Weight - 93g
Bolt 1,
Length - 210mm
M Size - 8
Weight - 81g
Bolt 2,
Length - 70mm
M Size - 8
Weight - 27g</t>
  </si>
  <si>
    <t>KIA,
1. A fabricated steel enclosure is absent and instead, a single tray is used to house the battery (EXIDE)
2. The battery casing is latched onto the provisions at the rear end of the tray and the front end is held down using a hold-down-bracket, securing the battery in place
3. The tray (PP-GF30) is fastened onto the BIW of the vehicle</t>
  </si>
  <si>
    <t>Functionality,
The enclosure provides a stable and secure mounting platform for the vehicle's battery. It ensures that the battery remains in place, even when the car is in motion or experiences vibrations. This is important to prevent the battery from shifting or moving around, which could lead to damage or disconnection of electrical connections.</t>
  </si>
  <si>
    <t>Functionality,
The tray provides a stable and secure mounting platform for the vehicle's battery. It ensures that the battery remains in place, even when the car is in motion or experiences vibrations. This is important to prevent the battery from shifting or moving around, which could lead to damage or disconnection of electrical connections.</t>
  </si>
  <si>
    <t>Update the battery mounting technique in MGI to align with the one employed in KIA, including a redesign of the battery-securing enclosure.</t>
  </si>
  <si>
    <t>1. The existing battery mounting approach in MGI involves the use of two bolts and a top-mounted hold-down bracket, secured at both ends of the enclosure. In contrast, KIA utilizes a simpler method, employing a single tray without a separate enclosure to accommodate the battery, with a single hold-down bracket effectively securing the battery in place
2. Employing the method as in KIA could reduce material wastage and hence improve cost-effectiveness</t>
  </si>
  <si>
    <t>1. The enclosure needs to be redesigned (Redesign the LH side elevation with a bend at the bottom so that the battery could be slipped into a clamping position)
2. The battery casing should be redesigned (protrusions required for hold-down-brackets as in KIA)
3. A new hold-down-bracket should be introduced at the bottom as in KIA</t>
  </si>
  <si>
    <t>The evaluation is done before teardown, the values will change after the costing,
1. The Per Kg rate of Steel (Painted) - INR 230 (assumed)
2. The Per Kg rate of Steel Fasteners - INR 200 (assumed)
3. The current weight of the hold-down bracket - 93g
4. The current weight of the hold-down bolt 1 - 81g
5. The current weight of the hold-down bolt 2 - 27g
6. The current weight of the bolt 2 bracket - 35g (assumed)
7. The current weight of the nuts - 12g
8. The estimated weight saved - 93 + 81 + 27 + 35 + 12 = 248g
9. The estimated weight of the proposed bracket and fasteners combined = 90g (as in KIA)
10. The estimated weight saved after redesigning = 158g
11. The current cost of the hold-down bracket - INR 21.39
12. The current cost of the hold-down bolt 1 - INR 16.2
13. The current cost of the hold-down bolt 2 - INR 5.4
14. The current cost of the bolt 2 bracket - INR 8.5
15. The current cost of the nuts - INR 2.4
16. The estimated cost saved - 21.39 + 16.2 + 5.4 + 8.5 + 2.4 = INR 53.89
17. The estimated cost of the proposed bracket and fasteners combined = 18.4 + 2 = INR 20.4
18. The estimated cost saved after redesigning = 53.89 - 20.4 = INR 33.49</t>
  </si>
  <si>
    <t>2311-EL-ID-09</t>
  </si>
  <si>
    <t>MGI,
1. A separate Tray is present at the bottom, within the battery containment structure of the vehicle
2. The tray is made of PP-GF30 (assumed) and is fastened onto the base of the containment structure and later onto the BIW of the vehicle
Dimensions &amp; Weight,
Length - 311mm
Width - 180mm
Weight - 182g</t>
  </si>
  <si>
    <t>KIA,
1. Additional Trays are absent
2. The main tray (PP-GF30), fastened onto the base of the structure (to the BIW), meanwhile provides a stable and secure mounting platform for the vehicle's battery</t>
  </si>
  <si>
    <t>Functionality,
The separate tray may provide additional structural support to the battery or the enclosure itself. It could help distribute the weight of the battery and enhance the overall stability of the system</t>
  </si>
  <si>
    <t>Additional Trays are absent from the assembly</t>
  </si>
  <si>
    <t>Remove the separate tray provided at the base of the battery enclosure in MGI</t>
  </si>
  <si>
    <t>1. A separate tray is provided within the battery containment structure in MGI while it is absent in KIA
2. The plastic tray can be replaced with foam if required as the foam has inherent vibration-damping properties, which can be beneficial for reducing noise and vibrations within the vehicle
3. Foam sheets are often easier and more cost-effective to manufacture compared to intricate plastic moulding processes</t>
  </si>
  <si>
    <t>The evaluation is done before teardown, the values will change after the costing,
1. Per Kg rate of PP-GF 30 = INR 255 (assumed)
2. Per Kg rate of foam = INR 400
3. The current weight of the tray - 182g
4. The estimated weight of the proposed foam - 25g (assumed)
5. The estimated weight saved - 157g
6. The current cost of the tray - INR 46.41
7. The estimated cost of the proposed foam - INR 10
8. The estimated cost saved = 46.41 - 10 = INR 36.41</t>
  </si>
  <si>
    <t>Rejected in 04-Jun-24 meeting due to electrolyte spillage and corrosion</t>
  </si>
  <si>
    <t>Confirm homeroom feasibility</t>
  </si>
  <si>
    <t>2311-EL-ID-10</t>
  </si>
  <si>
    <t>MGI,
1. A Battery Insulation Cover is placed around the battery casing structure, protecting the battery from external stresses within the engine bay
2. The cover is made from PU foam and PES (Polyethersulfone) (assumed) and is of 444GSM
Dimensions &amp; Weight,
Box Length - 328mm
Box Width - 190mm
Weight - 88.09g
Total Surface Area - 1,88,966mm2
Battery Spec - 12V-75Ah-700A</t>
  </si>
  <si>
    <t>KIA,
1. A Battery Insulation Cover is placed around the battery casing structure, protecting the battery from external stresses within the engine bay
2. The cover is made from PU foam and PES (Polyethersulfone) and is of 348GSM
Dimensions &amp; Weight,
Box Length - 224mm
Box Width - 192mm
Weight - 44.29g
Battery Spec - 12V-45Ah-410A</t>
  </si>
  <si>
    <t>Functionality,
Battery insulation covers help regulate the temperature of the battery by providing thermal insulation. This is particularly important in extreme weather conditions, where high or low temperatures can affect the performance and lifespan of the battery. Insulation helps prevent the battery from getting too hot or too cold</t>
  </si>
  <si>
    <t>Replace the 444GSM Battery Insulation Cover used in MGI with a 350GSM Insulation Cover</t>
  </si>
  <si>
    <t>1. The Battery Insulation Cover in MGI is 444GSM while the one in KIA is 348GSM
2. In order to enhance cost efficiency, we can consider reducing the GSM of the Insulation Cover in MGI from 444 to 350 while ensuring it maintains its essential functions and durability</t>
  </si>
  <si>
    <t>The evaluation is done before teardown, the values will change after the costing,
1. The per Sq.M rate of 450GSM PES-PU foam - INR 300 (assumed)
2. The per Sq.M rate of 350GSM PES-PU foam - INR 200 (assumed)
3. The total surface area of the cover = 1,88,966mm2 = 0.18m2
4. The current weight of the cover = 88.09g
5. The estimated weight of the proposed cover = 69.5g
6. The current cost of the cover = INR 54
7. The estimated cost of the proposed cover = INR 36
8. The estimated weight saved = 88.09 - 69.5 (Proposed GSM to the Surface Area) = 18.59g
9. The estimated cost saved = 54 - 36 = INR 18</t>
  </si>
  <si>
    <t xml:space="preserve">Business case reported positive on 09-Feb-24
</t>
  </si>
  <si>
    <t>Thermal performance pending with change in density</t>
  </si>
  <si>
    <t>2311-EL-ID-11</t>
  </si>
  <si>
    <t>MGI,
1. A pair of Tail Lamps are mounted onto the tailgate of the vehicle to serve several important functions related to safety and communication on the road
2. The Tail Lamp Housings are made of PC-ABS (Polycarbonate-Acrylonitrile Butadiene Styrene) and are fastened onto the tailgate
Dimensions &amp; Weight,
Length - 560mm
Width - 198mm
Weight - 450g (assumed)</t>
  </si>
  <si>
    <t>KIA,
1. A pair of Tail Lamps, two each on the LH and RH sides are mounted, one set onto the tailgate and the other (Indicator) onto the rear BIW of the vehicle to serve several important functions related to safety and communication on the road
2. The Tail Lamp Housings are made of ABS (Acrylonitrile Butadiene Styrene) and are fastened onto the tailgate
Dimensions &amp; Weight,
BIW(Indicator) Side,
Length - 410mm
Width - 212mm
Weight - 280g (assumed)
Tailgate Side,
Length - 330mm
Width - 180mm
Weight - 250g (assumed)</t>
  </si>
  <si>
    <t>Functionality,
1. Tail lights make the rear of a vehicle visible to other drivers, especially in low-light conditions or during nighttime. This increased visibility helps prevent rear-end collisions by allowing following drivers to gauge the distance and position of the vehicle in front of them
2. PC-ABS is a blend of ABS and Polycarbonate, offering a combination of the impact resistance of ABS and the enhanced heat resistance of Polycarbonate.</t>
  </si>
  <si>
    <t>Functionality,
1. Tail lights make the rear of a vehicle visible to other drivers, especially in low-light conditions or during nighttime. This increased visibility helps prevent rear-end collisions by allowing following drivers to gauge the distance and position of the vehicle in front of them
2. ABS has been a commonly used material in the automotive industry since it is known for its impact resistance and cost-effectiveness</t>
  </si>
  <si>
    <t>Replace PC-ABS with ABS in the manufacture of Tail Lamp Housings of MGI</t>
  </si>
  <si>
    <t>1. The Tail Lamp Housings in MGI are made of PC-ABS while KIA makes use of pure ABS for the same 
2. The MGI units have a power rating of 2.6W(Position), 3.7W(Stop), 4.05W(DI1) and 3.76W(DI2, 3) each, whereas the KIA units operate at 5.5W(Tail) and 11.7W(Stop). Generally, higher wattage corresponds to higher heat generation. Despite KIA tail lamps' higher power rating, they utilize ABS for their housings. In contrast, MGI, with lower-powered lamps, opts for PC-ABS for their tail lamp housings
3. Pure ABS offers a compelling choice over PC-ABS for lamp housings as it is a cost-effective and impact-resistant alternative since the addition of PC, an expensive material in ABS, increases the overall cost of the component</t>
  </si>
  <si>
    <t>The evaluation is done before teardown, the values will change after the costing,
1. Per Kg rate of PC-ABS - INR 311.17
2. Per Kg rate of ABS - INR 165.45
3. The current weight of the lamp housing - 450g (assumed)
4. The estimated weight of the proposed housing - 433.6g
5. The estimated weight saved on both ends = 450 - 433.6 = 16.4*2 = 32.8g
6. The current cost of the lamp housing - INR 140.02
7. The estimated cost of the proposed housing - INR 71.73
8. The estimated cost saved on both ends = 140.02 - 71.73 = 68.29*2 = INR 136.58</t>
  </si>
  <si>
    <t>2311-EL-ID-12</t>
  </si>
  <si>
    <t>MGI,
1. A Center Light Bar is mounted onto the tailgate of the vehicle to serve several important functions related to safety and communication on the road
2. The Center Light Bar Housing is made of PC-ABS (Polycarbonate-Acrylonitrile Butadiene Styrene) and is fastened onto the tailgate
Dimensions &amp; Weight,
Length - 785mm
Width - 76mm
Weight - 400g (assumed)</t>
  </si>
  <si>
    <t>KIA,
1. The Center Light Bar is absent from the rear lighting assembly of the vehicle
2. Other tail light housings within the vehicle are made of pure ABS</t>
  </si>
  <si>
    <t>Functionality,
1. The light bar can function as both a running and a stop light, remaining illuminated when the vehicle's headlights are on and indicating when the driver applies the brakes. This contributes to the overall visibility of the vehicle, especially during low-light conditions.
2. PC-ABS is a blend of ABS and Polycarbonate, offering a combination of the impact resistance of ABS and the enhanced heat resistance of Polycarbonate.</t>
  </si>
  <si>
    <t>A Center Light Bar is absent from the vehicle</t>
  </si>
  <si>
    <t>Replace PC-ABS with ABS in the manufacture of the Center Light Bar Housing of MGI</t>
  </si>
  <si>
    <t>1. The Rear Center Light Bar Housing in MGI are made of PC-ABS while the part is absent from KIA
2. Pure ABS offers a compelling choice over PC-ABS for lamp housings as it is a cost-effective and impact-resistant alternative since the addition of PC, an expensive material in ABS, increases the overall cost of the component</t>
  </si>
  <si>
    <t>The evaluation is done before teardown, the values will change after the costing,
1. Per Kg rate of PC-ABS - INR 311.17 (assumed)
2. Per Kg rate of ABS - INR 165.45 (assumed)
3. The current weight of the housing - 400g (assumed)
4. The estimated weight of the proposed housing - 385.45
5. The estimated weight saved - 400 - 385.45 = 14.55g
6. The current cost of the housing - INR 124.4
4. The estimated cost of the proposed housing - INR 63.7
5. The estimated cost saved - 124.4 - 63.7 = INR 60.62</t>
  </si>
  <si>
    <t>2311-EL-ID-13</t>
  </si>
  <si>
    <t>MGI,
1. The Rear Fog Lamps are mounted onto the rear bumper of the vehicle to serve several important functions related to safety and communication on the road
2. The Rear Fog Lamp Housings are made of PC-ABS (Polycarbonate-Acrylonitrile Butadiene Styrene) and are fastened onto the inside of the rear bumper
Dimensions &amp; Weight,
Length - 570mm
Width - 286mm
Weight - 300g (assumed)</t>
  </si>
  <si>
    <t>KIA,
1. Rear Fog Lamps are absent from the vehicle
2. Other tail light housings within the vehicle are made of pure ABS</t>
  </si>
  <si>
    <t>Functionality,
1. Rear fog lamps are designed to improve visibility in adverse weather conditions, such as heavy rain, fog, or snow, where regular tail lamps may not be sufficient.
2. PC-ABS is a blend of ABS and Polycarbonate, offering a combination of the impact resistance of ABS and the enhanced heat resistance of Polycarbonate.</t>
  </si>
  <si>
    <t>Rear Fog Lamps are absent from the vehicle</t>
  </si>
  <si>
    <t>Replace PC-ABS with ABS in the manufacture of the Rear Fog Lamp Housings of MGI</t>
  </si>
  <si>
    <t>1. The Rear Fog Lamp Housings in MGI are made of PC-ABS while the part is absent from KIA
2. Pure ABS offers a compelling choice over PC-ABS for lamp housings as it is a cost-effective and impact-resistant alternative since the addition of PC, an expensive material in ABS, increases the overall cost of the component</t>
  </si>
  <si>
    <t>The evaluation is done before teardown, the values will change after the costing,
1. Per Kg rate of PC-ABS - INR 311.17
2. Per Kg rate of ABS - INR 165.45
3. The current weight of the lamp housing - 350g (assumed)
4. The estimated weight of the proposed housing - 337.27g
5. The estimated weight saved on both ends = 350 - 337.27 = 12.73*2 = 25.46g
6. The current cost of the lamp housing - INR 108.9
7. The estimated cost of the proposed housing - INR 55.80
8. The estimated cost saved on both ends = 108.9 - 55.80 = 53.1*2 = INR 106.2</t>
  </si>
  <si>
    <t>2311-EL-ID-14</t>
  </si>
  <si>
    <t>MGI,
1. Tail Lamps, Rear Fog Lamps and a Center Light Bar are mounted onto the vehicle's tailgate and the rear bumper to improve communication and safety while on the road at night and in fog, mist, heavy rain, or snow.
2. The Bezels in all these lighting assemblies are made of PC
Dimensions &amp; Weight,
Tail Lamp,
Length - 560mm
Width - 198mm
Bezel Weight - 30g (assumed)
Center Light Bar,
Length - 785mm
Width - 76mm
Bezel Weight - 50g (assumed)
Rear Fog Lamps,
Length - 570mm
Width - 286mm
Bezel Weight - 25g (assumed)</t>
  </si>
  <si>
    <t>KIA,
1. Tail Lamps are mounted onto the tailgate and the rear BIW of the vehicle to improve communication and safety while on the road at night and in fog, mist, heavy rain, or snow.
2. A centre light bar and rear fog lamps are absent
3. The Tail Lamp Bezels within the vehicle are made of PBT</t>
  </si>
  <si>
    <t>Functionality,
1. Bezels are the decorative or functional trim that surrounds the tail light lens or housing. They can serve various purposes, including enhancing the aesthetics of the vehicle, providing protection for the tail light components, and sometimes aiding in directing the light output
2. PC is known for its excellent impact resistance, which is crucial for tail light bezels as they are exposed to various environmental conditions and potential impacts from road debris</t>
  </si>
  <si>
    <t>Functionality,
1. Bezels are the decorative or functional trim that surrounds the tail light lens or housing. They can serve various purposes, including enhancing the aesthetics of the vehicle, providing protection for the tail light components, and sometimes aiding in directing the light output
2. PBT has good dimensional stability, meaning it retains its shape and size even under different temperature conditions. This is important for ensuring the bezel fits correctly around the tail light assembly</t>
  </si>
  <si>
    <t>Replace PC used in the manufacture of the LH &amp; RH Rear Tail Lamps, Rear Center Light Bar and Rear Fog Lamp Bezels of MGI with PBT as used in KIA</t>
  </si>
  <si>
    <t>1. The bezels within the LH &amp; RH Rear Tail Lamps, Rear Center Light Bar and Rear Fog Lamp units of MGI are made of PC while in KIA, the bezels within the tail lamps are made of PBT
2. In the context of plastics, PC is generally more expensive than PBT
3. In situations where specific performance requirements can be met with PBT, it can be a more economical choice</t>
  </si>
  <si>
    <t>The evaluation is done before teardown, the values will change after the costing,
1. Per Kg rate of PC - INR 361.63
2. Per Kg rate of PBT - INR 136.08
3. The current weight of the Tail Lamp Bezel - 30g
4. The estimated weight of the proposed Bezel - 32.54g
5. The current weight of the Center Light Bar Bezel - 50g
6. The estimated weight of the proposed Bezel - 54g
7. The current weight of the Rear Fog Lamp Bezel - 25g
8. The estimated weight of the proposed Bezel - 27.04g
9. The current cost of the Tail Lamp Bezel - INR 10.84
10. The estimated cost of the proposed Bezel - INR 4.42
11. The estimated cost saved = 10.84 - 4.42 = 6.42*2 = INR 12.84
12. The current cost of the Center Light Bar Bezel - INR 18.08
13. The estimated cost of the proposed Bezel - INR 7.34
14. The estimated cost saved = 18.08 - 7.34 = INR 10.74
15. The current cost of the Rear Fog Lamp Bezel - INR 9.04
16. The estimated cost of the proposed Bezel - INR 3.67
17. The estimated cost saved = 9.04 - 3.67 = 5.37*2 = INR 10.74
18. There are no weight savings
19. The estimated cost saved = 12.84 + 10.74 + 10.74 = INR 34.32</t>
  </si>
  <si>
    <t>Idea shared with supplier
Business case reported positive on 09-Feb-24
Supplier feedback is "Not advised since Tooling not feasible"</t>
  </si>
  <si>
    <t>2311-EL-ID-15</t>
  </si>
  <si>
    <t>MGI,
1. A pair of electronic horns are affixed to the front end of the vehicle to communicate with other road users
2. The horns are 'ROOTS Windtone 75's supplied by ROOTS Industries India Private Limited
Dimensions &amp; Weight,
Length - 125mm
Width - 93mm
Weight - 245.16g
Spec - 12V, 6A</t>
  </si>
  <si>
    <t>KIA,
1. A pair of electronic horns (High &amp; Low) are affixed to the front end of the vehicle to communicate with other road users
2. The horns are 'A78SE's supplied by INFAC India Private Limited
Dimensions &amp; Weight,
Length - 90mm
Width - 85mm
Weight - 281g
Spec - 12V, 6A</t>
  </si>
  <si>
    <t>Functionality,
The primary purpose of car horns is to provide a warning signal to communicate with other road users. Drivers use the horn to alert pedestrians, cyclists, or other drivers about their presence or to signal an upcoming action, such as turning or overtaking.</t>
  </si>
  <si>
    <t>Replace the 'Roots Windtone 75' horns used in MGI with 'A78SE's used in KIA</t>
  </si>
  <si>
    <t>1. As horn systems, MGI uses 'ROOTS Windtone 75's from ROOTS Industries India Private Limited while KIA uses 'A78SE's from INFAC India Private Limited
2. If a company could find a supplier offering the same or similar quality at a lower price, it could choose to switch to improve its overall cost-effectiveness and competitiveness. Thus, switching from 'ROOTS' to 'INFAC' could help MGI improve the cost-effectiveness of the part</t>
  </si>
  <si>
    <t>The evaluation is done before teardown, the values will change after the costing,
1. The cost of the horn system from 'ROOTS' - INR 444.79
2. The current weight - 245.16g
3. The cost of the horn system from 'INFAC' - INR 371.67
4. The estimated weight - 281g
5. The estimated cost saved on a pair = 444.79 - 371.67 = 73.12*2 = INR 146.24 - 15% tolerance = INR 124.30</t>
  </si>
  <si>
    <t>2311-EL-ID-16</t>
  </si>
  <si>
    <t>MGI,
1. The three Keyless Entry Sensor Modules situated within the vehicle are meant to facilitate communication between the key fob and the vehicle's electronic control system.
2. The sensor modules are supplied by 'Continental' and the part number is '23940644'
Dimensions &amp; Weight,
Weight - 48.5g</t>
  </si>
  <si>
    <t>KIA,
1. The two Keyless Entry Antenna Modules situated within the vehicle are meant to facilitate communication between the key fob and the vehicle's electronic control system.
2. The sensor modules are exported by 'Hyundai Glovis Co. Limited.' from South Korea and the part number is '95460-L1100'
Dimensions &amp; Weight, 
Weight - 45.6g</t>
  </si>
  <si>
    <t>Functionality,
1. The Keyless Entry Sensor Modules are crucial in facilitating communication between the key fob (the device carried by the vehicle owner) and the vehicle's electronic control system.
2. Once the signals are received, the sensor module amplifies and processes them. Signal processing involves decoding the information sent by the key fob, such as the unique identifier or code associated with that particular key.</t>
  </si>
  <si>
    <t>Replace the Keyless Entry Sensor Module from Continental used in MGI with the one used in KIA</t>
  </si>
  <si>
    <t>1. The Keyless Entry Sensor Modules for MGI are supplied by 'Continental' while KIA uses sensor modules exported by 'Hyundai Glovis Co. Limited' from South Korea
2. If a company could find a supplier offering the same or similar quality at a lower price, it could choose to switch to improve its overall cost-effectiveness and competitiveness. Thus, switching from 'Continental' could help MGI improve the cost-effectiveness of the part</t>
  </si>
  <si>
    <t>The evaluation is done before teardown, the values will change after the costing,
1. The cost of the antenna module from 'Continental' - INR 136.14
2. The current weight - 48.5g
3. The cost of the antenna module used in KIA - INR 74.68
4. The estimated weight - 45.6g
5. The estimated cost saved on three modules = 136.14 - 74.68 = 61.46*3 = INR 184.38 - 15% tolerance = INR 156.7
6. The estimated weight saved on three modules = 48.5 - 45.6 = 2.9*3 = 8.7g</t>
  </si>
  <si>
    <t>2311-EL-ID-17</t>
  </si>
  <si>
    <t>MGI,
1. A pair of oxygen sensors (one upstream and one downstream) are present on the exhaust lines within the engine assembly of the vehicle
2. The sensors '23554173' and '23528222' (part numbers) are exported from China by 'SAIC GM Wuling Automobile Co. Limited.' and imported by 'MG Motors India Private Limited.'
Dimensions &amp; Weight,
Weight - 100g</t>
  </si>
  <si>
    <t>KIA,
1. A pair of oxygen sensors (one upstream and one downstream) are present on the exhaust lines within the engine assembly of the vehicle
2. The sensors '39210-2M370' and '39210-2M360' (part numbers) are exported from South Korea by 'Hyundai Mobis' and imported by 'Mobis India Module Private Limited.'
Dimensions &amp; Weight,
Weight - 91g</t>
  </si>
  <si>
    <t>Functionality,
The main job of oxygen sensors is to measure the amount of oxygen in the exhaust gases. They detect the oxygen content in the exhaust stream and provide this information to the engine control unit (ECU) or engine control module (ECM).</t>
  </si>
  <si>
    <t>Replace the oxygen sensors used in MGI with the oxygen sensors used in KIA</t>
  </si>
  <si>
    <t>1. The oxygen sensors used in MGI are from 'SAIC GM Wuling Automobile Co. Limited.' while those used in KIA are from 'Hyundai Mobis'
2. If a company could find a supplier offering the same or similar quality at a lower price, it could choose to switch to improve its overall cost-effectiveness and competitiveness. Thus, switching from the current supplier to a similar supplier as in KIA could help MGI improve the cost-effectiveness of the part</t>
  </si>
  <si>
    <t>The evaluation is done before teardown, the values will change after the costing,
1. The cost of the current oxygen sensors - INR 897.19
2. The current weight - 100g
3. The cost of the proposed oxygen sensors - INR 785.22
4. The estimated weight - 91g
5. The estimated cost saved on a pair = 897.19 - 785.22 = 111.97*2 = (223.94 - 15% tolerance) = INR 190.34
6. The estimated weight saved on a pair = 100 - 91 = 9*2 = 18g</t>
  </si>
  <si>
    <t>2311-EL-ID-18</t>
  </si>
  <si>
    <t>MGI,
1. The automatic headlamp control is carried out by using a sensor which utilizes the changes in ambient light levels to trigger the activation or adjustment of the vehicle's headlights.
2. The sensor is present on the dashboard panel.
3. The sensor '23731085' (part number) is exported from China by 'SAIC GM Wuling Automobile Co. Limited.' and imported by 'MG Motors India Private Limited.'
Dimensions &amp; Weight,
Length - 20mm
Width - 19.10mm
Weight - 11g</t>
  </si>
  <si>
    <t>KIA,
1. The automatic headlamp control is carried out by using a sensor which utilizes the changes in ambient light levels to trigger the activation or adjustment of the vehicle's headlights.
2. The sensor is present on the dashboard panel and is manufactured by 'OMRON Industrial Automation.'
3. The sensor '972A1-Q5000WK' (part number) is exported from South Korea by 'Hyundai Mobis' and imported by 'Mobis India Module Private Limited.'
Dimensions &amp; Weight,
Length - 27.12mm
Width - 22.8mm
Weight - 5.37g</t>
  </si>
  <si>
    <t>Functionality,
1. When the sensors determine that the ambient light has decreased to a certain threshold, indicating low-light or nighttime conditions, they trigger the automatic activation of the vehicle's headlights.
2. This feature eliminates the need for the driver to manually turn on the headlights in low-light conditions, enhancing convenience and safety.</t>
  </si>
  <si>
    <t>Replace the Auto Headlamp Photodiode Sensor used in MGI with the one used in KIA.</t>
  </si>
  <si>
    <t>1. The Auto Headlamp Sensors used in MGI are from 'SAIC GM Wuling Automobile Co. Limited.' while those used in KIA are from 'OMRON Industrial Automation.'
2. If a company could find a supplier offering the same or similar quality at a lower price, it could choose to switch to improve its overall cost-effectiveness and competitiveness. Thus, switching from the current supplier to a similar supplier as in KIA could help MGI improve the cost-effectiveness of the part.</t>
  </si>
  <si>
    <t>1. The provision provided on the dashboard should be adjusted according to the diameter of the new sensor.
2. 2.8mm more in diameter of the provision</t>
  </si>
  <si>
    <t>The evaluation is done before teardown, the values will change after the costing,
1. The cost of the current sensor - INR 153.44
2. The current weight - 11g
3. The cost of the proposed sensor - INR 134.96
4. The estimated weight - 5.37g
6. The estimated weight saved = 11 - 5.37 = 5.63g
7. The estimated cost saved = 153.44 - 134.96 = INR 18.48 - 15% tolerance = INR 15.70</t>
  </si>
  <si>
    <t>2311-EL-ID-19</t>
  </si>
  <si>
    <t>MGI,
1. The amplifier setup mounted onto the floor of the vehicle beneath the second-row seating assembly of the vehicle is covered by a plastic made protective trim.
2. The trim is manufactured from PP-GF30 and is fastened onto the vehicle floor.
Dimensions &amp; Weight,
Length - 190mm
Width - 186mm
Weight - 133.81g</t>
  </si>
  <si>
    <t>KIA,
1. A comparable cover is absent from the vehicle.
2. The rear seats are directly mounted onto the vehicle floor</t>
  </si>
  <si>
    <t>Functionality,
Amplifiers in a car are electronic devices that increase the amplitude of audio signals. They are usually mounted in specific locations within the car, such as under seats or in the trunk. These amplifiers might come with their own protective housing or casing to shield them from dust, moisture, and potential physical damage.</t>
  </si>
  <si>
    <t>A comparable cover is absent from the vehicle.</t>
  </si>
  <si>
    <t>Replace PP-GF30 with standard PP in the manufacture of the Amplifier Cover present mounted onto the amplifier of the vehicle.</t>
  </si>
  <si>
    <t>1. The Amplifier Cover mounted onto the amplifier within MGI is manufactured from PP-GF30
2. PP-GF30 can be replaced by standard PP since the cover is not exposed to the outside environment and is not prone to accidental damage as it is mounted beneath the second-row seating assembly.
3. Replacing Glass-Filled PP (PP-GF30) with standard PP could help improve the weight and cost-effectiveness of the cover</t>
  </si>
  <si>
    <t>The evaluation is done before teardown, the values will change after the costing,
1. Per Kg rate of PP-GF30 - INR 210 (assumed)
2. Per Kg rate of PP - INR 180 (assumed)
3. The current weight of the trim - 133.81g
4. The estimated weight of the proposed trim - 110.6g
5. The estimated weight saved = 133.81 - 110.6 = 23.21g
6. The current cost of the trim - INR 28.10
7. The estimated cost of the proposed trim - INR 19.90
8. The estimated cost saved = 28.10 - 19.90 = INR 8.19</t>
  </si>
  <si>
    <t>1-Int</t>
  </si>
  <si>
    <t>2311-EL-ID-20</t>
  </si>
  <si>
    <t>MGI,
1. Door Lock Request Sensors are meant to automatically unlock the doors when the keyless entry switch is pressed without requiring you to use a physical key or press a button on the key fob.
2. The system is present on both the LH and RH front (driver and co-driver) door handles of the vehicle
Dimensions &amp; Weight,
Length - 233.5mm
Width - 17.72mm
Weight - 25.74g</t>
  </si>
  <si>
    <t>KIA,
1. The Door Lock Request Sensor is meant to automatically unlock the doors when the keyless entry switch is pressed without requiring you to use a physical key or press a button on the key fob.
2. The system is present on just the RH front (driver) door handle of the vehicle
Dimensions &amp; Weight,
Length - 280mm
Width - 18.13mm
Weight - 31.01g</t>
  </si>
  <si>
    <t>De-content the Door Lock Request Assembly along with the sensor within the co-driver door handle of the vehicle</t>
  </si>
  <si>
    <t>1. Door Lock Request Sensor Assemblies are present on both the driver and co-driver door handles in MGI while a single request sensor assembly is present, only on the driver door handle of KIA (even on the top-end variants)
2. Implementing door unlock request sensors on both front doors involves additional components and wiring. MGI could choose to equip only the driver's door with this feature to reduce manufacturing costs and simplify the vehicle's electrical system.</t>
  </si>
  <si>
    <t>1. The co-driver door chrome plated cover trim requires to be modified since the keyless entry switch assembly would be removed from the co-driver side
2. The associated Female Connector and the wiring should be de-contented from the door assembly as well</t>
  </si>
  <si>
    <t>The evaluation is done before teardown, the values will change after the costing,
1. The cost of the sensor assembly from MGI - INR 278.86
2. The estimated cost of the female connector and wiring from the door wiring harness - INR 10 (assumed)
3. The current combined weight = 25.74g + 10g (assumed) = 35.74g
4. The estimated cost saved = 278.86 + 10 = 288.86 - 15% tolerance = INR 245.53</t>
  </si>
  <si>
    <t>2311-EL-ID-21</t>
  </si>
  <si>
    <t>MGI,
1. The Blade-type Fuses used within the Engine-Bay Fuse Box of the vehicle are meant to open (break) the circuit, if the current flowing through the fuse exceeds its rated capacity, preventing further flow of current
2. The fuses are Mini (Closed) type
Fuses used,
10Amps - 15 Nos
15Amps - 6 Nos
20Amps - 3 Nos
25Amps - 2 Nos
30Amps - 3 Nos</t>
  </si>
  <si>
    <t>KIA,
1. The Blade-type Fuses used within the Engine-Bay Fuse Box of the vehicle are meant to open (break) the circuit, if the current flowing through the fuse exceeds its rated capacity, preventing further flow of current
2. The fuses are Micro (Open) type
Fuses used,
7.5Amps - 1 Nos 
10Amps -  6 Nos
15Amps -  5 Nos
20Amps -  5 Nos
25Amps -  1 Nos
30Amps -  1 Nos</t>
  </si>
  <si>
    <t>Replace the Closed (Mini) Fuses used within the Engine-Bay Fuse Box of the vehicle with Open (Mini) Fuses</t>
  </si>
  <si>
    <t>1. Closed Mini Fuses are used within the Engine-Bay Fuse Box of MGI while Open Micro Fuses are used for the same purpose at the same location in KIA
2. Open Fuses are comparatively cheaper than Closed Fuses. The price difference between closed and open-blade fuses can be attributed to various factors related to their design and features
3. Replacing the closed fuses used in MGI with open fuses as in KIA could help improve cost-effectiveness without compromising the functionality of the components</t>
  </si>
  <si>
    <t>The evaluation is done before teardown, the values will change after the costing,
1. The per piece rate of 10Amp Closed Fuses = INR 69.48
2. The per piece rate of 15Amp Closed Fuses = INR 76.38
3. The per piece rate of 20Amp Closed Fuses = INR 82.30
4. The per piece rate of 25Amp Closed Fuses = INR 77.01
5. The per piece rate of 30Amp Closed Fuses = INR 81.24
6. The per piece rate of 10Amp Open Fuses = INR 20.52
7. The per piece rate of 15Amp Open Fuses = INR 19.10
8. The per piece rate of 20Amp Open Fuses = INR 19.77
9. The per piece rate of 25Amp Open Fuses = INR 25.27
10. The per piece rate of 30Amp Open Fuses = INR 21.79
11. The current total cost of the 10Amp Fuses = INR 1042.2
12. The estimated total cost of the proposed 10Amp Fuses = INR 307.8
13. The estimated cost saved = 1042.2 - 307.8 = INR 734.4 - 30% Tolerance = INR 513.8
14. The current total cost of the 15Amp Fuses = INR 458.28
15. The estimated total cost of the proposed 15Amp Fuses = INR 114.6
16. The estimated cost saved = 458.28 - 114.6 = INR 343.68 - 30% Tolerance = INR 240.57
17. The current total cost of the 20Amp Fuses = INR 246.9
18. The estimated total cost of the proposed 20Amp Fuses = INR 59.31
19. The estimated cost saved = 246.9 - 59.31 = INR 187.59 - 30% Tolerance = INR 131.31
20. The current total cost of the 25Amp Fuses = INR 154.02
21. The estimated total cost of the proposed 25Amp Fuses = INR 50.54
22. The estimated cost saved = 154.02 - 50.54 = INR 103.48 - 30% Tolerance = INR 72.43
23. The current total cost of the 30Amp Fuses = INR 240.72
24. The estimated total cost of the proposed 30Amp Fuses = INR 65.37
25. The estimated cost saved = 240.72 - 65.37 = INR 175.35 - 30% Tolerance = INR 122.74
26. The estimated weight saved = 0.61 - 0.54 = 0.07*29 = 2.03g
27. The estimated cost saved = 513.8 + 240.57 + 131.31 + 72.43 + 122.74 = INR 1080.85</t>
  </si>
  <si>
    <t>2311-EL-ID-22</t>
  </si>
  <si>
    <t>MGI,
1. The Blade-type Fuses used within the Driver-Side Fuse Box of the vehicle are meant to open (break) the circuit, if the current flowing through the fuse exceeds its rated capacity, preventing further flow of current
2. The fuses are Mini (Closed) type
Fuses used,
10Amps - 15 Nos
15Amps - 9 Nos
20Amps - 1 Nos
25Amps - 1 Nos
30Amps - 2 Nos</t>
  </si>
  <si>
    <t>KIA,
1. The Blade-type Fuses used within the Driver-Side Fuse Box of the vehicle are meant to open (break) the circuit, if the current flowing through the fuse exceeds its rated capacity, preventing further flow of current
2. The fuses are Micro2 (Open) type
Fuses used,
7.5Amps - 9 Nos
10Amps - 12 Nos
20Amps - 3 Nos
25Amps - 5 Nos
30Amps - 1 Nos</t>
  </si>
  <si>
    <t>Replace the Closed (Mini) Fuses used within the Driver-Side Fuse Box of the vehicle with Open (Mini) Fuses</t>
  </si>
  <si>
    <t>1. Closed Mini Fuses are used within the Driver-Side Fuse Box of MGI while Open Micro Fuses are used for the same purpose at the same location in KIA
2. Open Fuses are comparatively cheaper than Closed Fuses. The price difference between closed and open-blade fuses can be attributed to various factors related to their design and features
3. Replacing the closed fuses used in MGI with open fuses as in KIA could help improve cost-effectiveness without compromising the functionality of the components</t>
  </si>
  <si>
    <t>The evaluation is done before teardown, the values will change after the costing,
1. The per piece rate of 10Amp Closed Fuses = INR 69.48
2. The per piece rate of 15Amp Closed Fuses = INR 76.38
3. The per piece rate of 20Amp Closed Fuses = INR 82.30
4. The per piece rate of 25Amp Closed Fuses = INR 77.01
5. The per piece rate of 30Amp Closed Fuses = INR 81.24
6. The per piece rate of 10Amp Open Fuses = INR 20.52
7. The per piece rate of 15Amp Open Fuses = INR 19.10
8. The per piece rate of 20Amp Open Fuses = INR 19.77
9. The per piece rate of 25Amp Open Fuses = INR 25.27
10. The per piece rate of 30Amp Open Fuses = INR 21.79
11. The current total cost of the 10Amp Fuses = INR 1042.2
12. The estimated total cost of the proposed 10Amp Fuses = INR 307.8
13. The estimated cost saved = 1042.2 - 307.8 = INR 734.4 - 30% Tolerance = INR 514.08
14. The current total cost of the 15Amp Fuses = INR 687.42
15. The estimated total cost of the proposed 15Amp Fuses = INR 171.9
16. The estimated cost saved = 687.42 - 171.9 = INR 515.52 - 30% Tolerance = INR 360.68
17. The current total cost of the 20Amp Fuses = INR 82.30
18. The estimated total cost of the proposed 20Amp Fuses = INR 19.77
19. The estimated cost saved = 82.30 - 19.77 = INR 62.53 - 30% Tolerance = INR 43.77
20. The current total cost of the 25Amp Fuses = INR 77.01
21. The estimated total cost of the proposed 25Amp Fuses = INR 25.27
22. The estimated cost saved = 77.01 - 25.27 = INR 51.74 - 30% Tolerance = INR 36.21
23. The current total cost of the 30Amp Fuses = INR 162.48
24. The estimated total cost of the proposed 30Amp Fuses = INR 43.58
25. The estimated cost saved = 162.48 - 43.58 = INR 118.9 - 30% Tolerance = INR 83.23
26. The estimated weight saved = 0.61 - 0.54 = 0.07*28 = 1.96g
27. The estimated cost saved = 514.08 + 360.68 + 43.77 + 36.21 + 83.23 = INR 1037.97</t>
  </si>
  <si>
    <t>2311-EL-ID-23</t>
  </si>
  <si>
    <t>Replace the Mini (Closed) Fuses used within the Engine-Bay Fuse Box of the vehicle with Micro2 (Open) Fuses</t>
  </si>
  <si>
    <t>1. Closed Mini Fuses are used within the Engine-Bay Fuse Box of MGI while Open Micro Fuses are used for the same purpose at the same location in KIA
2. Micro2 (Open) Fuses are comparatively cheaper than Mini (Closed) Fuses. The price difference between Mini (Closed) and Micro2 (Open) blade fuses can be attributed to various factors related to their design and features
3. Replacing the Mini (Closed) fuses used in MGI with Micro2 (Open) fuses as in KIA could help improve cost-effectiveness without compromising the functionality of the components</t>
  </si>
  <si>
    <t>1. The mating parts present on the fuse box housing should be changed to fit Micro2-type fuses accordingly
2. The entire fuse box layout would be changed including the provisions provided for mating, hence, new tooling would be required</t>
  </si>
  <si>
    <t>The evaluation is done before teardown, the values will change after the costing,
1. The per piece rate of 10Amp Mini (Closed) Fuses = INR 67.21
2. The per piece rate of 15Amp Mini (Closed) Fuses = INR 67.21
3. The per piece rate of 20Amp Mini (Closed) Fuses = INR 69.30
4. The per piece rate of 25Amp Mini (Closed) Fuses = INR 67.21
5. The per piece rate of 30Amp Mini (Closed) Fuses = INR 68.24
6. The per piece rate of 10Amp Micro2 (Open) Fuses = INR 30.97
7. The per piece rate of 15Amp Micro2 (Open) Fuses = INR 19.38
8. The per piece rate of 20Amp Micro2 (Open) Fuses = INR 30.97
9. The per piece rate of 25Amp Micro2 (Open) Fuses = INR 20.29
10. The per piece rate of 30Amp Micro2 (Open) Fuses = INR 29.25
11. The current total cost of the 10Amp Fuses = INR 1008.15
12. The estimated total cost of the proposed 10Amp Fuses = INR 464.55
13. The estimated cost saved = 1008.15 - 464.55 = INR 543.45 - 30% Tolerance = INR 380.41
14. The current total cost of the 15Amp Fuses = INR 403.26
15. The estimated total cost of the proposed 15Amp Fuses = INR 116.28
16. The estimated cost saved = 403.26 - 116.28 = INR 286.98 - 30% Tolerance = INR 200.88
17. The current total cost of the 20Amp Fuses = INR 207.9
18. The estimated total cost of the proposed 20Amp Fuses = INR 92.91
19. The estimated cost saved = 207.9 - 92.91 = INR 114.9 - 30% Tolerance = INR 80.49
20. The current total cost of the 25Amp Fuses = INR 134.42
21. The estimated total cost of the proposed 25Amp Fuses = INR 40.58
22. The estimated cost saved = 134.42 - 40.58 = INR 93.84 - 30% Tolerance = INR 65.68
23. The current total cost of the 30Amp Fuses = INR 204.72
24. The estimated total cost of the proposed 30Amp Fuses = INR 87.75
25. The estimated cost saved = 204.72 - 87.75 = INR 116.97 - 30% Tolerance = INR 81.87
26. The estimated weight saved = 0.61 - 0.28 = 0.33*29 = 9.57g
27. The estimated cost saved = 380.41 + 200.88 + 80.49 + 65.68 + 81.87 = INR 
28. The per Kg rate of Copper = INR 1050
29. The current weight of the female connector (fuse box) = 0.84g
30. The estimated weight of the proposed = 0.4g
31. The estimated weight saved in total = 0.84 - 0.4 = 0.44 *29 = 12.76*2 (a set) = 25.52g
32. The current cost of the female connector (fuse box) = INR 0.88
33. The estimated cost of the proposed = INR 0.42
34. The estimated cost saved = 0.88 - 0.42 = 0.46 - 30% tolerance = 0.32*(29*2) = 0.32*58 = INR 18.56
35. The total weight saved = 9.57 + 25.52 = 35.09g
36. The total cost saved = 809.33 + 18.56 = INR 827.89</t>
  </si>
  <si>
    <t>2311-EL-ID-24</t>
  </si>
  <si>
    <t>Replace the Mini (Closed) Fuses used within the Driver-Side Fuse Box of the vehicle with Micro2 (Open) Fuses</t>
  </si>
  <si>
    <t>1. Closed Mini Fuses are used within the Driver-Side Fuse Box of MGI while Open Micro Fuses are used for the same purpose at the same location in KIA
2. Micro2 (Open) Fuses are comparatively cheaper than Mini (Closed) Fuses. The price difference between Mini (Closed) and Micro2 (Open) blade fuses can be attributed to various factors related to their design and features
3. Replacing the Mini (Closed) fuses used in MGI with Micro2 (Open) fuses as in KIA could help improve cost-effectiveness without compromising the functionality of the components</t>
  </si>
  <si>
    <t>The evaluation is done before teardown, the values will change after the costing,
1. The per piece rate of 10Amp Mini (Closed) Fuses = INR 67.21
2. The per piece rate of 15Amp Mini (Closed) Fuses = INR 67.21
3. The per piece rate of 20Amp Mini (Closed) Fuses = INR 69.30
4. The per piece rate of 25Amp Mini (Closed) Fuses = INR 67.21
5. The per piece rate of 30Amp Mini (Closed) Fuses = INR 68.24
6. The per piece rate of 10Amp Micro2 (Open) Fuses = INR 30.97
7. The per piece rate of 15Amp Micro2 (Open) Fuses = INR 19.38
8. The per piece rate of 20Amp Micro2 (Open) Fuses = INR 30.97
9. The per piece rate of 25Amp Micro2 (Open) Fuses = INR 20.29
10. The per piece rate of 30Amp Micro2 (Open) Fuses = INR 29.25
11. The current total cost of the 10Amp Fuses = INR 1008.15
12. The estimated total cost of the proposed 10Amp Fuses = INR 464.55
13. The estimated cost saved = 1008.15 - 464.55 = INR 543.45 - 30% Tolerance = INR 380.41
14. The current total cost of the 15Amp Fuses = INR 604.89
15. The estimated total cost of the proposed 15Amp Fuses = INR 174.42
16. The estimated cost saved = 604.89 - 174.42 = INR 430.47 - 30% Tolerance = INR 301.32
17. The current total cost of the 20Amp Fuses = INR 69.30
18. The estimated total cost of the proposed 20Amp Fuses = INR 30.97
19. The estimated cost saved = 69.30 - 30.97 = INR 38.33 - 30% Tolerance = INR 26.83
20. The current total cost of the 25Amp Fuses = INR 67.21
21. The estimated total cost of the proposed 25Amp Fuses = INR 
22. The estimated cost saved = 67.21 - 20.29 = INR 46.92 - 30% Tolerance = INR 32.8
23. The current total cost of the 30Amp Fuses = INR 136.48
24. The estimated total cost of the proposed 30Amp Fuses = INR 58.5
25. The estimated cost saved = 136.48 - 58.5 = INR 77.98 - 30% Tolerance = INR 54.58
26. The estimated weight saved = 0.61 - 0.28 = 0.33*28 = 9.24g
27. The estimated cost saved = 380.41 + 301.32 + 26.83 + 32.8 + 54.58 = INR 795.94
28. The per Kg rate of Copper = INR 1050
29. The current weight of the female connector (fuse box) = 0.84g
30. The estimated weight of the proposed = 0.4g
31. The estimated weight saved in total = 0.84 - 0.4 = 0.44 *28 = 12.32*2 (a set) = 24.64g
32. The current cost of the female connector (fuse box) = INR 0.88
33. The estimated cost of the proposed = INR 0.42
34. The estimated cost saved = 0.88 - 0.42 = 0.46 - 30% tolerance = 0.32*(28*2) = 0.32*56 = INR 18.03
35. The total weight saved = 9.24 + 24.64 = 33.88g
36. The total cost saved = 795.94 + 18.03 = INR 813.97</t>
  </si>
  <si>
    <t>2311-EL-ID-25</t>
  </si>
  <si>
    <t>MGI,
1. The Terminal Connector Bolts present on the engine-bay fusebox are meant to connect the wire connectors to the fusebox of the vehicle
2. The main terminal connector bolt is manufactured from Brass and the rest are manufactured from Steel. They are Insert Moulded onto the fusebox base
Dimensions &amp; Weight,
Length - 34mm
Width - 15.6mm
Weight - 28g</t>
  </si>
  <si>
    <t>KIA,
1. The Terminal Connector Bolts present on the engine-bay fusebox are meant to connect the wire connectors to the fusebox of the vehicle
2. The terminal connector bolts are manufactured from Steel and are Insert Moulded onto the fusebox base</t>
  </si>
  <si>
    <t>Replace Brass with Steel in the manufacture of the Main Terminal Connector Bolt within the Engine-Bay Fusebox Assembly of MGI</t>
  </si>
  <si>
    <t>1. The current Main Terminal Connector Bolt within the Engine-Bay fusebox assembly in MGI is manufactured from Brass while in KIA, it is manufactured from Steel 
2. Since Brass is considerably more expensive than Steel, MGI has the option to replace the usage of Brass with Steel</t>
  </si>
  <si>
    <t>The evaluation is done before teardown, the values will change after the costing,
1. The per Kg rate of Brass - INR 740
2. The per Kg rate of Steel - INR 160
3. The current weight of the bolt = 28g
4. The estimated weight of the proposed bolt = 24.72g
5. The estimated weight saved = 28 - 24.72 = 3.28g
6. The current cost of the bolt = INR 20.72
7. The estimated cost of the proposed bolt = INR 3.95
8. The estimated cost saved = 20.72 - 3.95 = INR 16.77</t>
  </si>
  <si>
    <t>2311-ET-ID-01</t>
  </si>
  <si>
    <t>MGI,
1. The Front and Rear Wheel Guard Trims are meant to protect the body of the vehicle from road debris, water, and other elements.
2. The Rear LH Wheel Guard Trim is made of PP-T30 while all the other three trims are made of PP
Dimensions &amp; Weight,
Front,
Length - 1050mm
Width - 638mm
Weight - 1025g
Rear,
Length - 742mm
Width - 545mm
Weight - 773g</t>
  </si>
  <si>
    <t>KIA,
1. The Front and Rear Wheel Guard Trims are meant to protect the body of the vehicle from road debris, water, and other elements.
2. All four trims are made of PP and are fastened onto the inside of the wheel well
Dimensions &amp; Weight,
Front,
Length - 798mm
Width - 632mm
Weight - 841g
Rear,
Length - 740mm
Width - 555mm
Weight - 743g</t>
  </si>
  <si>
    <t>Functionality,
1. The Guard Trims serve as protective barriers, shielding the vehicle's interior components from road debris, water, and other elements that can be kicked up by the rotating tires
2. PP-T30, is chosen for manufacturing guard trims because it offers a good balance of strength, heat resistance, chemical resistance and cost-effectiveness. The talc filler enhances durability, reduces warping, and provides a smooth surface finish to the trims</t>
  </si>
  <si>
    <t>Functionality,
1. The Guard Trims serve as protective barriers, shielding the vehicle's interior components from road debris, water, and other elements that can be kicked up by the rotating tires
2. PP is chosen for manufacturing guard trims due to its cost-effectiveness, lightweight nature, and good resistance to impacts and chemicals</t>
  </si>
  <si>
    <t>Replace PP-T30 with PP in the manufacture of Rear LH Wheel Guard Trim</t>
  </si>
  <si>
    <t>1. In MGI, the Rear LH Wheel Guard Trim mounted onto the inside of the LH rear wheel well is made of PP-T30 while all three other trims are made of PP
2. In KIA, all four trims are made of PP.
3. MGI has the option to switch PP-T30 with PP as pure PP is typically less expensive than PP-T30, as talc filler adds to the material cost. Switching to pure PP would also result in a slightly lighter component.</t>
  </si>
  <si>
    <t>The evaluation is done before teardown, the values will change after the costing,
1. Per Kg rate of PP-T30 = INR 220 (assumed)
2. Per Kg rate of PP = INR 180 (assumed)
3. The current weight of the trims on the rear - 773g
4. The estimated weight of the proposed trims on the rear - 628.06g
5. The estimated weight saved = (773 - 628.06) = 144.94g
6. The current cost of the trims on the rear - INR 170.06
7. The estimated cost of the proposed trims on the rear - INR 113.05
8. The estimated cost saved = (170.06 - 113.05) = INR 57.01</t>
  </si>
  <si>
    <t>2311-ET-ID-02</t>
  </si>
  <si>
    <t>MGI,
1. A pair of Wheel Guard Deflectors are present on the front LH and RH wheel guards fastened onto the inside of the wheel wells of the vehicle
2. Both the deflectors, made of TPV (Thermoplastic Vulcanizate) are fastened onto the wheel guards using a set of fasteners on each side
Dimensions &amp; Weight,
Length - 256mm
Width - 34mm
Weight - 45g</t>
  </si>
  <si>
    <t>KIA,
1. A pair of Wheel Guard Deflectors are present on the front LH and RH wheel guards fastened onto the inside of the wheel wells of the vehicle
2. Both the deflectors, made of PE+HD (Poly Ethylene High-Density) are riveted onto the wheel guards using a set of rivet pins on each side
Dimensions &amp; Weight,
Length - 310mm
Width - 42mm</t>
  </si>
  <si>
    <t>Functionality,
1. They help to prevent dirt, water, and debris from being thrown up onto the vehicle's body or nearby pedestrians. These deflectors are especially useful in wet or muddy conditions.
2. TPV is often used in applications where a combination of rubber-like elasticity and thermoplastic processing capabilities is required, such as automotive seals, gaskets, and weatherstripping</t>
  </si>
  <si>
    <t>Functionality,
1. They help to prevent dirt, water, and debris from being thrown up onto the vehicle's body or nearby pedestrians. These deflectors are especially useful in wet or muddy conditions.
2. PE+HD is a commonly used plastic known for its high strength-to-density ratio and resistance to chemicals and moisture</t>
  </si>
  <si>
    <t>Replace TPV (Thermoplastic Vulcanizate) with PE+HD (High-Density Polyethylene) in the manufacture of Wheel Well Deflectors mounted onto the wheel guards in MGI</t>
  </si>
  <si>
    <t>1. The Wheel Guard Deflectors in MGI are made of TPV while in KIA, they are made of PE+HD
2. MGI can opt for PE+HD rather than TPV, considering PE+HD tends to be more economical than specialized materials such as TPV. While TPV does provide unique features like flexibility and elasticity, its production process is inherently more intricate, resulting in higher costs compared to PE+HD
3. Given that KIA has opted for PE+HD to produce a similar component to MGI, it is reasonable to assume that this material choice should not have any detrimental effects on the functionality or requirements met by the part</t>
  </si>
  <si>
    <t>The evaluation is done before teardown, the values will change after the costing,
1. Per Kg rate of TPV = INR 300 (assumed)
2. Per Kg rate of PE+HD = INR 200 (assumed)
3. The current weight of the Deflector Trim - 45g
4. The estimated weight of the proposed trim  - 41.85g
5. The estimated weight saved on both LH &amp; RH sides = 45 - 41.85 = 3.15*2 = 6.3g
6. The current cost of the Deflector Trim - INR 13.5
7. The estimated cost of the proposed trim  - INR 8.37
8. The estimated cost saved on both LH &amp; RH sides = 13.5 - 8.37 = 5.13*2 = INR 10.26</t>
  </si>
  <si>
    <t>2311-ET-ID-03</t>
  </si>
  <si>
    <t>MGI,
1. The LH and RH Air Extractor Securing Trims are meant to secure the air extractor vents snap-fitted onto the body below the LH and RH rear bumper brackets of the vehicle
2. These trims are made of PP-GF15 and are fastened onto the rear bumper brackets using 3 sets of fasteners
Dimensions &amp; Weight,
Length - 370mm
Width - 248mm
Weight -167g</t>
  </si>
  <si>
    <t>KIA,
Air Extractor Securing Trims are absent as the vents are securely snap-fitted onto the designated provisions present on the body of the vehicle beneath the rear bumper</t>
  </si>
  <si>
    <t>Functionality,
1. The Air Extractor Vent Securing Trims serve to provide structural support and ensure that the vents remain in their designated positions within the vehicle
2. These brackets also play a crucial role in reinforcing the bumper's structure</t>
  </si>
  <si>
    <t>Air Extractor Vent Securing Trims are absent from the body of the vehicle</t>
  </si>
  <si>
    <t>Remove the Air Extractor Vent Securing Trims affixed at both ends of the rear bumper brackets of the vehicle</t>
  </si>
  <si>
    <t>1. Air Extractor Vent Securing Trims are designed to secure the air extractor vents located below the rear bumper brackets in MGI
2. These trims are absent from KIA
3. As done by KIA, MGI has the option to remove these trims since the vents are securely snap-fitted onto the designated provisions and are unlikely to shift from their positions</t>
  </si>
  <si>
    <t>The mounting points on the Rear Bumper Brackets could be removed</t>
  </si>
  <si>
    <t>The evaluation is done before teardown, the values will change after the costing,
1. Per Kg rate of PP-GF 15 - INR 245 (assumed)
2. The combined weight of the trims - 167*2 = 334g
3. The combined cost of the trims - 40.91*2 = INR 81.83
4. The estimated weight saved = 334g
5. The estimated cost saved = INR 81.83</t>
  </si>
  <si>
    <t>2311-ET-ID-06</t>
  </si>
  <si>
    <t>MGI,
1. Air Extractor Vents, one each are affixed below each of the LH and RH rear bumper brackets on the rear of the vehicle's body. The vents on the LH and RH sides exhibit variations in dimensions and weight
2. The Air Extractor Vent located on the LH side is visibly smaller than the one on the RH side
Dimensions &amp; Weight,
LH Trim,
Length - 146mm
Width - 112mm
Provision on the Body - 122mmx94mm
Weight - 41.6g
RH Trim,
Length - 163mm
Width - 142mm
Provision on the Body - 145mmx130mm
Weight - 55g</t>
  </si>
  <si>
    <t>KIA,
1. Air Extractor Vents, one each are affixed below each of the LH and RH rear bumper brackets on the rear of the vehicle's body. The vents on the LH and RH sides are similar in dimensions and weight
Dimensions &amp; Weight,
Length - 170mm
Width - 128mm
Weight - 52g</t>
  </si>
  <si>
    <t>Functionality,
1. Air Extractor Vents can aid in the cooling of components by facilitating the flow of cooler air into the designated area and expelling warmer air
2. Possible reasons for a size difference between these vents could be because of a particular area generating more heat therefore, it requires a larger vent to facilitate more airflow for cooling</t>
  </si>
  <si>
    <t>Functionality,
Air Extractor Vents can aid in the cooling of components by facilitating the flow of cooler air into the designated area and expelling warmer air</t>
  </si>
  <si>
    <t>Commonize the Air Extractor Vents (use the vent present at the LH side at both LH and RH sides) located at the rear end of the vehicle</t>
  </si>
  <si>
    <t>1. The Air Extractor Vents located below the rear bumper brackets on the LH and RH sides of MGI differ in size and weight
2. The speaker system on the right side of the cargo space, closer to the RH side vent, might cause a slight localized temperature increase. However, unless it's exceptionally powerful or poorly designed, it's unlikely to be a major heat source.
3. Standardizing vent sizes is possible if no specific areas generate significantly more heat. This can lead to a more balanced airflow, enhancing overall cooling efficiency in the vehicle.</t>
  </si>
  <si>
    <t>The provision on the RH side should be made smaller from (145mmx130mm) to (122mmx94mm) to house the proposed vent</t>
  </si>
  <si>
    <t>The evaluation is done before teardown, the values will change after the costing,
1. Per Kg rate of PP-T20 + TPO = INR 220 (assumed)
2. Per Kg rate of PP-T20 + TPE = INR 250 (assumed)
3. Per Kg rate of PP + EPDM = INR 400 (assumed)
4. Per Kg rate of EPDM = INR 500 (assumed)
5. The current weight of the RH trim - 61g
6. The estimated weight of the proposed trim (LH trim) - 49.6g
7. The estimated weight saved = 61 - 49.6 = 11.4g
8. The current cost of the RH trim - 13.75 (trim) + 3 (flaps) = INR 16.75 (assumed)
9. The estimated cost of the proposed trim (LH trim) - 9.15 (trim) + 3 (flaps) = INR 12.15 (assumed)
10. The estimated cost saved = 16.75 - 12.15 = INR 4.6</t>
  </si>
  <si>
    <t>2311-ET-ID-07</t>
  </si>
  <si>
    <t>MGI,
1. Fender Garnish Trims are snap-fitted onto all four fenders of the vehicle. The Front and Rear Trims differ in terms of dimensions and weight.
2. Both the front and rear trims have a general wall thickness of 3.2mm
Dimensions &amp; Weight,
Front,
Length - 945mm
String Length - 1598mm
Width - 520mm
String Width - 111mm
Weight - 534g
Rear,
Length - 930mm
String Length - 1510mm
Width - 502mm
String Width - 126mm
Weight - 599g</t>
  </si>
  <si>
    <t>KIA,
1. Fender Garnish Trims are snap-fitted onto all four fenders of the vehicle. The Front and Rear Trims differ in terms of dimensions and weight
2. Both the front trims have a general wall thickness of 3mm while the trims on the rear have a general wall thickness of 2.6mm
Dimensions &amp; Weight,
Front,
Length - 972mm
Width - 614mm
Weight - 488g
Rear,
Length - 932mm
Width - 408mm
Weight - 381g</t>
  </si>
  <si>
    <t>Functionality,
Fender Garnish Trims, also known as fender trims are decorative or protective elements added to the fenders of a vehicle. In some cases, fender garnish trims can provide a layer of protection for the fender against minor scratches, dings, or other minor damage that can occur in everyday driving situations</t>
  </si>
  <si>
    <t>Functionality,
Fender Garnish Trims, also known as fender trims are decorative or protective elements added to the fenders of a vehicle.  In some cases, fender garnish trims can provide a layer of protection for the fender against minor scratches, dings, or other minor damage that can occur in everyday driving situations</t>
  </si>
  <si>
    <t>Reduce the wall thickness of the Front and Rear Fender Garnishes present on both LH and RH sides from 3.2mm to 2.8mm</t>
  </si>
  <si>
    <t>1. In MGI, both the Front and Rear Fender Garnish Trims have a general wall thickness of 3.2mm while in KIA, it is 3mm for the trims on the front fenders and 2.6mm for those on the rear fenders
2. Reducing the wall thickness would result in a lighter component. This can contribute to overall weight reduction in the vehicle, which can improve fuel efficiency and performance
3. Using less material to produce the trim can lead to cost savings in terms of raw materials and manufacturing expenses</t>
  </si>
  <si>
    <t>The evaluation is done before teardown, the values will change after the costing,
1. Per Kg rate of PP-T30 - INR 220 (assumed)
2. The current weight of the front trim - 534g
3. The estimated weight of the proposed front trim - 471g
4. The estimated weight saved = 534 - 471 = 63*2 = 126g
5. The current weight of the rear trim - 599g
6. The estimated weight of the proposed rear trim - 506g
7. The estimated weight saved = 599 - 506 = 93*2 = 186g
8. The weight saved in total = 186 + 126 = 312g (assumption)
9. The current cost of the front trim - INR 117.48
10. The estimated cost of the proposed front trim - 103.62
11. The estimated cost saved = 117.48 - 103.62 = 13.86*2 = INR 27.72
12. The current cost of the rear trim - INR 131.78
13. The estimated cost of the proposed rear trim - INR 111.32
14. The estimated cost saved = 131.78 - 111.32 = 20.46*2 = 40.92
15. The cost saved in total = 27.72 + 40.92 = INR 68.64 (assumption)</t>
  </si>
  <si>
    <t>2311-ET-ID-11</t>
  </si>
  <si>
    <t>MGI,
1. Foam Inserts are placed within the gap between the LH and RH Front Fender and the A Pillar of the vehicle to dampen vibrations and noise
2. The inserts are made from Polyurethane Foam (assumed) and are placed in between the gap
Dimensions &amp; Weight,
Length - 810mm
Width - 148mm
Weight - 613g (LH), 612g (RH)</t>
  </si>
  <si>
    <t>KIA,
1. Plastic Trims are used instead of insulating foam
2. The trims are made from PP and are fastened onto the provisions provided on the front fender
Dimensions &amp; Weight,
Length - 830mm
Width - 81mm
Weight - 70g (LH), 70.02g (RH)</t>
  </si>
  <si>
    <t>Functionality,
The foam inserts typically serve as sound insulation and vibration dampeners. They also help reduce road and wind noise, as well as minimize vibrations and rattles, contributing to a quieter and more comfortable driving experience.</t>
  </si>
  <si>
    <t>Functionality,
Some vehicles may use plastic trims as a cost-effective alternative. Plastic trims can still provide protection and contribute to the overall aesthetic of the vehicle while serving a simpler or more budget-conscious design approach.</t>
  </si>
  <si>
    <t>1. Remove the Foam inserts from both the LH and RH sides of MGI and use plastic trims instead as employed in KIA
2. Thinsulate could be used if required</t>
  </si>
  <si>
    <t>1. A pair of foam inserts are positioned one each within the gap between the LH &amp; RH front fenders to A-pillars in MGI while KIA employs plastic trims instead
2. Depending on manufacturing processes and material costs, plastic trims may offer a more cost-effective solution compared to specialized foam materials</t>
  </si>
  <si>
    <t>Provisions should be made on the LH &amp; RH fenders to bolt down the plastic trim</t>
  </si>
  <si>
    <t>The evaluation is done before teardown, the values will change after the costing,
1. The Per Kg rate of the Insulating foam - INR 400 (assumed)
2. The Per Kg rate of PP - INR 180 (assumed)
3. The current weight of the LH side foam - 613g
4. The estimated weight of the proposed trim - 76g
5. The estimated weight saved - 537g
6. The current weight of the LH side foam - 612g
7. The estimated weight of the proposed trim - 75g
8. The estimated weight saved - 537g
9.  The current cost of the LH side foam - INR 245.2
10. The estimated cost of the proposed trim - INR 13.68
11. The estimated cost saved - 245.2 - 13.68 = INR 231.52
12. The current cost of the LH side foam - INR 244.8
13. The estimated cost of the proposed trim - INR 13.5
14. The estimated cost saved - 244.8 - 13.5 = INR 231.3
15. The total weight saved on LH &amp; RH sides = 537*2 = 1074g
16. The total cost saved on LH &amp; RH sides = 231.5 + 231.3 = INR 462.8
With Thinsulate,
1. The per sq.M rate of Thinsulate - INR 204
2. Area of the trim - 95904mm2
3. Cost of the Thinsulate sheet required - INR 19.5
4. Total cost for LH &amp; RH sides = 19.5*2 = INR 39
5. The estimated cost saved if Thinsulate is used = 462.8 - 39 = INR 423.8</t>
  </si>
  <si>
    <t xml:space="preserve">Plastics trim will have to be mounted on Fender. New tooling of the plastic trim &amp; modification of Fender to be considered for BC Evaluation. There will be impact on NVH performance , same to be assessed post BC confirmation. Business case reported positive on 09-Feb-24
Rejected by SGMW. </t>
  </si>
  <si>
    <t>2311-ET-ID-12</t>
  </si>
  <si>
    <t>MGI,
1. The LH and RH Roof Rail End Covers 1 &amp; 2 (painted) in the vehicle cover the roof rail inner trims mounted onto both ends of each roof rail
2. All four end covers are manufactured from PC-ABS and are snap-fitted onto the inner covers
Dimensions &amp; Weight,
Cover 1,
Length - 440mm
Width - 45mm
Weight - 100.1g
Cover 2,
Length - 472mm
Width - 45mm
Weight - 102.6g</t>
  </si>
  <si>
    <t>KIA,
1. Roof Rail End Covers are absent from the roof rail assembly of the vehicle
2. Meanwhile the LH and RH Roof Rail Main Trims (painted) are manufactured from standard ABS
Dimensions &amp; Weight,
Length - 1620mm
Width - 47.15mm
Weight - 272g</t>
  </si>
  <si>
    <t>Functionality,
1. They are designed to provide a finished and cohesive look to the roof rails, creating a streamlined appearance that complements the vehicle's design. These trims also serve a protective function by covering the ends of the roof rails. They help shield the open ends of the rails from environmental elements such as rain, dust, and debris
2. PC-ABS can often achieve a smoother and more polished surface finish compared to ABS</t>
  </si>
  <si>
    <t>Functionality,
1. Roof Rail End Covers are absent from the roof rail assembly of the vehicle
2. The LH and RH Roof Rail Main Trims are manufactured from standard ABS since in cases where the specific requirements of a design can be met with ABS, manufacturers may choose ABS to simplify the production process. If the application doesn't necessitate the enhanced heat resistance or other properties offered by PC-ABS, there may be no advantage to using the blended material</t>
  </si>
  <si>
    <t>Replace PC-ABS with ABS in the manufacture of the LH and RH Roof Rail End Covers 1 and 2</t>
  </si>
  <si>
    <t>1. The LH and RH Roof Rail End Covers in MGI are made from PC-ABS. Even though in KIA a similar component is absent, the Roof Rail Main Trims are made from standard ABS
2. ABS is generally more cost-effective than PC-ABS. If cost is a critical factor and the application requirements can be met with ABS, it may be the preferred choice
3. As KIA utilizes ABS, MGI could adopt the same material without compromising the functionality or aesthetic appearance of the component</t>
  </si>
  <si>
    <t>The evaluation is done before teardown, the values will change after the costing,
1. The Per Kg rate of PC-ABS - INR 350 (assumed)
2. The Per Kg rate of ABS - INR 300 (assumed)
3. The current weight of the front end cover - 100.1g
4. The estimated weight of the proposed cover - 96.46g
5. The estimated weight saved on both LH &amp; RH ends = 100.1 - 96.46 = 3.64*2 = 7.28g
6. The current weight of the rear end cover - 102.6g
7. The estimated weight of the proposed cover - 98.8g
8. The estimated weight saved on both LH &amp; RH ends = 102.6 - 98.8 = 3.8*2 = 7.6g
9. The current cost of the front end cover - INR 35
10. The estimated cost of the proposed cover - 28.93
11. The estimated cost saved on both LH &amp; RH ends = 35 - 28.93 = 6.07*2 = INR 12.14
12. The current cost of the rear end cover - INR 35.91
13. The estimated cost of the proposed cover - INR 29.64
14. The estimated cost saved on both LH &amp; RH ends = 35.91 - 29.64 = 6.3*2 = INR 12.6
15. The total weight saved = 7.28 + 7.6 = 14.88g
16. The total cost saved = 12.14 + 12.6 = INR 24.74</t>
  </si>
  <si>
    <t>2311-ET-ID-13</t>
  </si>
  <si>
    <t>MGI,
1. A pair of Raised Roof Rails are mounted onto the LH and RH sides of the roof line of the vehicle
2. The assembly makes use of aluminium in the manufacture of the LH and RH Roof Rail Main Trims and these trims are fastened onto the LH and RH Roof Rail Inner Trims (PA6-GF30) present on both ends of the main trims
3. The LH and RH Roof Rail Inner Trims are covered by LH and RH Roof Rail End Covers (PC-ABS)
Dimensions &amp; Weight,
Roof Rail Assembly,
Length - 1840mm
Width - 47.5mm
Weight - 1330g</t>
  </si>
  <si>
    <t>KIA,
1. A pair of Flush Roof Rails are mounted onto the LH and RH sides of the roof line of the vehicle
2. The assembly consists of LH and RH Roof Rail Main Trims (ABS), Roof Rail Inner Trims
(PA6-GF15-GB25) and Beadings (TPS)</t>
  </si>
  <si>
    <t>Functionality,
One of the primary purposes of roof rails is to provide a platform for attaching cargo carriers, roof boxes, or roof baskets. Roof rails can also contribute to the aesthetic appeal of a vehicle. They are available in various styles and finishes</t>
  </si>
  <si>
    <t>Redesign the Roof Rail Assembly removing the LH &amp; RH Roof Rail Main Trim (Aluminium), replacing it with a PA6-GF30 base (combine with the Inner Trims to make a single part) and a PC-ABS Cover on top as seen on the roof rail ends (End Covers)</t>
  </si>
  <si>
    <t>1. MGI utilizes a combination of aluminium and plastic in crafting components for the Roof Rail Assembly, whereas KIA exclusively employs plastic in their manufacturing process
2. Replacing the aluminium main trim, combining a PA6-GF30 trim with the roof rail inner trims (making a single part as in KIA) and using a snap-fitting PC-ABS cover on it (as the end covers on the inner trims) could improve cost-effectiveness without compromising the aesthetics, rigidity or functionality of the roof rail assembly</t>
  </si>
  <si>
    <t>The evaluation is done before teardown, the values will change after the costing,
1. The per Kg rate of Aluminium (extruded and painted) - INR 400 (assumed)
2. The per Kg Rate of PA6-GF30 - INR 250 (assumed)
3. The current combined weight of the Main Trim and Inner Trims - 616 + 231.7 + 224.7 = 1072.4g
4. The estimated weight of the proposed main trim - 500 + 231.7 + 224.7 = 956.4g (assumed)
5. The estimated weight saved = 1072.4 - 956.4 = 116g
6. The current cost of the aluminium rail - INR 246.4
7. The current cost of the inner trim 1 - INR 57.9
8. The current cost of the inner trim 2 - INR 56.1
9. The combined cost = 246.4 + 57.9 + 56.1 = INR 360.4
10. The estimated cost of the proposed main trim - 125 + 57.9 +56.1 = INR 239
11. The estimated cost saved = 360.4 - 239 = INR 121.4
12. The estimated weight saved on LH &amp; RH ends = 116*2 = 232g
13. The estimated cost saved on LH &amp; RH ends = 121.4*2 = INR 242.8</t>
  </si>
  <si>
    <t>2311-ET-ID-14</t>
  </si>
  <si>
    <t>MGI,
1. The Engine Bay Insulating Cover (PES, Foam, EPDM, PES) (assumed) &amp; the Cabin Insulating Cover (EPDM, Foam) is mounted onto the outer and inner dash panel BIW of the vehicle
2. The Engine Bay Insulating Cover has a density of 2240GSM and the Cabin Insulating Cover has a density of 5300GSM and gets fastened onto the mounts present on both sides of the BIW
Dimensions &amp; Weight,
Engine Bay-Cabin Cover,
Length - 1098mm
Width - 510mm
Surface Area - 391986mm2 = 0.39m2
Weight - 1016g
Cabin-Engine Bay Cover,
Length - 1820mm
Width - 1224mm
Surface Area - 1.98m2
Weight - 5650g</t>
  </si>
  <si>
    <t>KIA,
1. The Engine Bay Insulating Cover &amp; the Cabin Insulating Cover (EPDM, Foam) is mounted onto the dash panel BIW within the engine bay of the vehicle
2. The Engine Bay Insulating Cover is made from PES-NF (Polyethylsulfone-Non-Flammable)
3. The Engine Bay Insulating Cover has a density of 1080GSM and the Cabin Insulating Cover has a density of 4600GSM and gets fastened onto the mounts present on both sides of the BIW
Dimensions &amp; Weight,
Engine Bay-Cabin Cover,
Length - 764mm
Width - 290mm
Surface Area - 188326mm2 = 0.18m2
Weight - 199g
Cabin-Engine Bay Cover,
Length - 1650mm
Width - 1140mm
Surface Area - 1.68m2
Weight - 5450g</t>
  </si>
  <si>
    <t>Functionality,
The dash panel BIW insulations play a crucial role in enhancing the NVH characteristics of a vehicle by effectively insulating the cabin from the heat, reducing engine and road noise, and dampening vibrations. This contributes to a quieter and more comfortable driving experience for passengers</t>
  </si>
  <si>
    <t>Functionality,
1. The dash panel BIW insulations enhance the NVH characteristics of a vehicle by effectively insulating the cabin from the heat, reducing engine and road noise, and dampening vibrations.
2. Polyethersulfone (PES) is a high-performance thermoplastic known for its robustness, high-temperature resistance, and excellent chemical resistance. 'NF' suggests that the material is designed to be Non-Flammable or has flame-retardant properties, which is crucial for safety in automotive applications, especially in the engine bay</t>
  </si>
  <si>
    <t>1. Replace the 2240GSM Engine Bay Insulation Cover within MGI with a 1080 - 1100GSM Insulation Cover (PES-NF) as in KIA
2. Replace the 5300GSM Cabin Insulation Cover within MGI with a 4550 - 4650GSM Insulation Cover as in KIA</t>
  </si>
  <si>
    <t>1. The Engine Bay Insulating Cover mounted within the engine bay of MGI has a density of 2240GSM while the Insulating Cover in KIA, made from PES-NF has a density of 1080GSM
2. The Cabin Insulating Cover mounted within the cabin of MGI has a density of 5300GSM while the Insulating Cover in KIA has a density of 4600GSM
3. The overall GSM could be reduced to save weight and improve cost-effectiveness</t>
  </si>
  <si>
    <t>There will be impact on the NVH parameters.
NVH testing needs to be done.</t>
  </si>
  <si>
    <t>The evaluation is done before teardown, the values will change after the costing,
Engine Bay Insulation,
1. The per Sq.M rate of the Insulation (2240GSM with PES, EPDM and Foam layers) - INR 750 (assumed)
2. The per Sq.M rate of the proposed PES-NF insulation (1080-1100 GSM) - INR 500 (assumed)
3. The current surface area of the cover - 0.39m2
4. The current weight - 1016g
5. The estimated weight of the proposed Insulation - 421.2g (assumed)
6. The estimated weight saved = 1016 - 421.2 = 594.8g
7. The current cost - INR 292.5
8. The estimated cost of the proposed Insulation - INR 195
9. The estimated cost saved - 292.5 - 195 = INR 97.5
Cabin Insulation,
1. The per Sq.M rate of the Insulation (5300GSM with EPDM and Foam layers) - INR 500 (assumed)
2. The per Sq.M rate of the proposed insulation (4550-4650 GSM) - INR 450 (assumed)
3. The current surface area of the cover - 1.98m2
4. The current weight - 5650g
5. The estimated weight of the proposed Insulation - 4906g (assumed)
6. The estimated weight saved = 5650 - 4906 = 744g
7. The current cost - INR 2825
8. The estimated cost of the proposed Insulation - INR 2207.7
9. The estimated cost saved - 2825 - 2207.7 = INR 617.3
Total weight saved = 594.8 + 744 = 1338.8g
Total cost saved = 97.5 + 617.3 = INR 714.8</t>
  </si>
  <si>
    <t>•In   discussion with supplier to reduce the GSM without modification to tool   similar to Floor Carpets.
•To   be explored to petrol only
•Supplier discussion done and new proposal for reduction awaited from supplier
Supplier feedback recd on 05-Feb-24 "Dash Inner: GSM reduction is not possible due to tearing in low EVA GSM during moulding process.
Dash Outer: GSM reduction is possible with removal of EVA from Insulator. Revised GSM will be 800 GSM with LWPU foam.
NVH performance to be verified after change in specification.
Tool need to be modified to accommodate the change in composition.
In case RM is changes to PES-NF, new tool required due to change in material properties. Savings: 60 Rs/car. Investment: 6~7 Lac Rs." Sample received.
Trial on vehicle to planned. Supplier feedback in May-24 is "88 Rs reduction for both parts.Tool modification cost will be 8 Lac Rs"</t>
  </si>
  <si>
    <t>Confirm on vehicel trial</t>
  </si>
  <si>
    <t>Narendra/ Ratnadeep</t>
  </si>
  <si>
    <t>2311-ET-ID-15</t>
  </si>
  <si>
    <t>MGI,
1. An Insulating Cover (PES, Foam, EPDM, PES) (assumed) is mounted onto the bottom of the windshield cowl panel bolted within the engine bay of the vehicle
2. The cover density is 2400GSM and is fastened onto the mounts beneath the cowl panel
Dimensions &amp; Weight,
Length - 1215mm
Width - 320mm
Surface Area - 330480mm2 = 0.33m2
Weight - 789g</t>
  </si>
  <si>
    <t>KIA,
The windshield cowl panel is left without any insulation in the vehicle</t>
  </si>
  <si>
    <t>Functionality,
Insulation beneath the cowl can help dampen and reduce the transmission of external noises, such as wind, road, or engine noise, into the interior of the vehicle. The insulation material may provide some level of vibration damping and may have thermal properties, helping to insulate the engine compartment from external temperature variations</t>
  </si>
  <si>
    <t>The NVH cover is absent in KIA cowl panel.</t>
  </si>
  <si>
    <t>De-content the Cowl Panel NVH Insulation from the engine bay of MGI</t>
  </si>
  <si>
    <t>1. An Insulating Panel is affixed to the bottom of the windshield cowl panel in MGI while the same component is absent from KIA
2. KIA operates without insulation in this area, and it does not affect the functionalities like vibration dampening, noise insulation or temperature properties of the vehicle
3. MGI could also consider removing the insulation to improve cost-effectiveness</t>
  </si>
  <si>
    <t>There will be an impact on the NVH parameters.
NVH testing needs to be done.</t>
  </si>
  <si>
    <t>The evaluation is done before teardown, the values will change after the costing,
1. The per Sq. Meter rate of the Insulation (2400GSM with PES, EPDM and Foam layers) - INR 800 (assumed)
2. The current surface area of the Insulation - 0.33m2
3. The current weight - 789g
4. The estimated weight saved - 789g
5. The cost of the Insulation - INR 264
6. The estimated cost saved - INR 264</t>
  </si>
  <si>
    <t>OK</t>
  </si>
  <si>
    <t>NVH  Evaluation planned by deletion of Cowl Insulation. Business case reported positive on 09-Feb-24
Diesel trial found NG. CVT trial found OK.</t>
  </si>
  <si>
    <t>EWO release planned</t>
  </si>
  <si>
    <t>Narendra</t>
  </si>
  <si>
    <t>2311-ET-ID-16</t>
  </si>
  <si>
    <t>MGI,
1. The Front LH and RH Wheel Arch Liner Trims are mounted onto the inside of both the LH and RH front wheel arches using fasteners
2. Both the trims are made of PP and have a wall thickness of 1.6mm
3. The Rear LH and RH Wheel Arch Liner Trims already have a wall thickness of 1.4mm
Dimensions &amp; Weight,
Length - 1010mm
Width - 350mm
Weight - 858g</t>
  </si>
  <si>
    <t>KIA,
1. The Front LH and RH Wheel Arch Liner Trims are mounted onto the inside of both the LH and RH front wheel arches using fasteners
2. Both the trims are made of PP and have a wall thickness of 1.4mm
Dimensions &amp; Weight,
Length - 800mm
Width - 490mm
Weight - 742g</t>
  </si>
  <si>
    <t>Functionality,
The Arch Liner Trims serve as protective barriers, shielding the vehicle's interior components from road debris, water, and other elements that can be kicked up by the rotating tires</t>
  </si>
  <si>
    <t>Reduce the wall thickness of the Front Wheel Arch Liners present on both LH and RH sides from 1.6mm to 1.4mm</t>
  </si>
  <si>
    <t>1. In MGI, both the Front LH and RH Wheel Arch Liner Trims have a general wall thickness of 1.6mm while in KIA, it is 1.4mm. Both the trims in MGI and KIA are made of PP
2. Reducing the wall thickness would result in a lighter component. This can contribute to overall weight reduction in the vehicle, which can improve fuel efficiency and performance
3. Using less material to produce the trim can lead to cost savings in terms of raw materials and manufacturing expenses</t>
  </si>
  <si>
    <t>NVH constraints need to be evaluated</t>
  </si>
  <si>
    <t>The evaluation is done before teardown, the values will change after the costing,
1. Per Kg rate of PP - INR 130.35
2. The current weight of the front trim - 858g
3. The estimated weight of the proposed front trim - 738g
4. The estimated weight saved = 858 - 738 = 120*2 = 240g
5. The current cost of the front trim - INR 111.84
6. The estimated cost of the proposed front trim - INR 96.19
7. The estimated cost saved = 111.84 - 96.19 = 15.65*2 = INR 31.3</t>
  </si>
  <si>
    <t>2311-ET-ID-17</t>
  </si>
  <si>
    <t>MGI,
1. A Bumper Lower Trim is mounted onto the rear of the vehicle protecting the lower portion of the bumper from potential damage
2. The trim is made of PP-T20 and has an average wall thickness of 2.8mm
Dimensions &amp; Weight,
Length - 1860mm
Width - 256mm
Weight - 2027g</t>
  </si>
  <si>
    <t>KIA,
1. A Bumper Lower Trim is mounted onto the rear of the vehicle protecting the lower portion of the bumper from potential damage
2. The trim is made of TPO and has an average wall thickness of 2.4mm
Dimensions &amp; Weight,
Length - 1860mm
Width - 635mm
Weight - 3620g</t>
  </si>
  <si>
    <t>Functionality,
The Rear Bumper Lower Trim helps protect the lower portion of the bumper from damage caused by road debris, rocks, and other hazards. This can prevent scratches, dents, and other forms of wear and tear</t>
  </si>
  <si>
    <t>Reduce the wall thickness of the Bumper Lower Trim from 2.8mm to 2.4mm</t>
  </si>
  <si>
    <t>1. The Rear Bumper Lower Trim in MGI has an average wall thickness of 2.8mm while in KIA, it is 2.4mm
2. Reducing the wall thickness would result in a lighter component. This can contribute to overall weight reduction in the vehicle, which can improve fuel efficiency and performance
3. Using less material to produce the trim can lead to cost savings in terms of raw materials and manufacturing expenses</t>
  </si>
  <si>
    <t>The evaluation is done before teardown, the values will change after the costing,
1. Per Kg rate of PP-T20 - INR 200
2. The current weight of the bumper lower trim - 2027g
3. The estimated weight of the proposed trim - 1739g
4. The estimated weight saved = 2027 - 1739 = 288g
5. The current cost of the bumper lower trim - INR 405.4
3. The estimated cost of the proposed trim - INR 347.8
4. The estimated cost saved = 405.4 - 347.8 = INR 57.6</t>
  </si>
  <si>
    <t>2311-ET-ID-18</t>
  </si>
  <si>
    <t>MGI,
1. The Front and Rear Door Panel Exterior Main LH &amp; RH Trims in the vehicle are meant to serve a combination of protective, aesthetic, and functional purposes
2. The trims are made of PP-T30 and have an average wall thickness of 3mm
Dimensions &amp; Weight,
Front Door LH &amp; RH,
Length - 1060mm
Width - 200mm
Weight - 918.6g
Rear Door LH &amp; RH,
Length - 766mm
Width - 200mm
Weight - 692g</t>
  </si>
  <si>
    <t>KIA,
1. The Front and Rear Door Panel Exterior Main LH &amp; RH Trims, Lower Trims and the LH &amp; RH Side Claddings in the vehicle are meant to serve a combination of protective, aesthetic, and functional purposes
2. All three trims are made of TPO and each has average wall thicknesses of 2.8mm, 2.8mm and 2.7mm respectively</t>
  </si>
  <si>
    <t>Functionality,
The lower part of a car's doors is susceptible to damage from road debris, stones, and other small objects thrown up by the wheels. Front and Rear Door Panel Exterior Main LH &amp; RH Trims act as a protective barrier, helping to prevent scratches, chips, and other damage to the door panels</t>
  </si>
  <si>
    <t>Reduce the wall thickness of the Front and Rear Door Panel Exterior Main LH and RH Trims from 3mm to 2.8mm</t>
  </si>
  <si>
    <t>1. The Front and Rear Door Panel Exterior Main LH &amp; RH Trims in MGI have an average wall thickness of 3mm while in KIA, the Front and Rear Door Panel Exterior Main LH &amp; RH Trims, Lower Trims and the LH &amp; RH Side Claddings have average wall thicknesses of 2.8mm, 2.8mm and 2.7mm respectively
2. Reducing the wall thickness would result in a lighter component. This can contribute to overall weight reduction in the vehicle, which can improve fuel efficiency and performance
3. Using less material to produce the trim can lead to cost savings in terms of raw materials and manufacturing expenses</t>
  </si>
  <si>
    <t>The evaluation is done before teardown, the values will change after the costing,
1. Per Kg rate of PP-T30 = INR 220 (assumed)
2. The current weight of the trim on the front - 918.6g
3. The estimated weight of the trim proposed - 853g
4. The estimated weight saved = 918.6 - 853 = 65.6*2 = 131.2g
5. The current weight of the trim on the rear - 692g
6. The estimated weight of the trim proposed - 646g
7. The estimated weight saved = 692 - 646 = 46*2 = 92g
8. The current cost of the trim on the front - INR 202.09
9. The estimated cost of the trim proposed - INR 187.66
10. The estimated cost saved on both ends = 202.09 - 187.66 = 14.43*2 = 28.86
11. The current cost of the trim on the rear - INR 152.24
12. The estimated cost of the trim proposed - INR 142.12
13. The estimated cost saved = 152.24 - 142.12 = 10.12*2 = 20.24
14. The estimated weight saved on the front and rear = 131.2 + 92 = 223.2g
15. The estimated cost saved on the front and rear = 28.86 + 20.24 = INR 49.1</t>
  </si>
  <si>
    <t>2311-ET-ID-19</t>
  </si>
  <si>
    <t>MGI,
1. The Windshield Cowl Trim in the vehicle is meant to channel rainwater and other moisture away from the windshield of the vehicle
2. The trim is manufactured from PP-T30 (Polypropylene with 30% Talc Filler) and has an average wall thickness of 2.4mm
Dimensions &amp; Weight,
Length - 1530mm
Width - 380mm
Weight - 1643g</t>
  </si>
  <si>
    <t>KIA,
1. The Windshield Cowl Trim in the vehicle is meant to channel rainwater and other moisture away from the windshield of the vehicle
2. The trim is manufactured from PP-TD20 (Polypropylene with 20% Talc Filler) and has an average wall thickness of 2mm
Dimensions &amp; Weight,
Length - 1452mm
Width - 355mm
Weight - 1454g</t>
  </si>
  <si>
    <t>Functionality,
The Windshield Cowl acts as a protective barrier, shielding the wiper mechanism and the area around it from external elements. It also helps channel rainwater and debris away from the windshield, preventing them from entering the engine compartment or interfering with the wiper blades</t>
  </si>
  <si>
    <t>Reduce the 2.4mm average wall thickness of the Windshield Cowl Trim in MGI to 2mm as in KIA</t>
  </si>
  <si>
    <t>1. The Windshield Cowl Trim in MGI has an average wall thickness of 2.4mm while in KIA, it is 2mm
2. Reducing the wall thickness would result in a lighter component. This can contribute to overall weight reduction in the vehicle, which can improve fuel efficiency and performance
3. Using less material to produce the trim can lead to cost savings in terms of raw materials and manufacturing expenses</t>
  </si>
  <si>
    <t>The evaluation is done before teardown, the values will change after the costing,
1. Per Kg rate PP-T30 - INR 190 (assumed)
2. The current weight of the trim - 1643g
3. The estimated weight of the trim proposed - 1369g
4. The estimated weight saved = 1643 - 1369 = 274g
5. The current cost of the trim - INR 312.17
3. The estimated cost of the trim proposed - INR 260.11
4. The estimated cost saved = 312.17 - 260.11 = INR 52.06</t>
  </si>
  <si>
    <t>2311-ET-ID-20</t>
  </si>
  <si>
    <t>MGI,
1. Both FM and GPS PCB Modules within the shark fin antenna of the vehicle are meant to serve various purposes, such as radio reception, GPS, cellular connectivity, and sometimes satellite radio or other communication systems
2. Both the Modules are supplied by 'Taizhou Suzhong Antenna Group Co., Ltd.' and are fixed onto the cast base
Dimensions &amp; Weight,
FM Module,
Length - 125.26mm
Width - 57.56mm
Weight - 20.89g
GPS Module,
Length - 70mm
Width - 47mm
Weight - 21.86g</t>
  </si>
  <si>
    <t>KIA,
1. A single PCB Module within the shark fin antenna of the vehicle is meant to serve various purposes, such as radio reception, GPS, cellular connectivity, and sometimes satellite radio or other communication systems
2. The PCB Module is supplied by 'INFAC Elecs' and is fastened onto the cast base
Dimensions &amp; Weight,
Length - 121mm
Width - 50mm
Weight - 48.46g</t>
  </si>
  <si>
    <t>Functionality,
The shark fin antenna typically houses multiple antennas for various purposes, such as radio reception, GPS, cellular connectivity, and sometimes satellite radio or other communication systems. The PCB module is designed to integrate and connect these antennas efficiently.</t>
  </si>
  <si>
    <t>Replace the PCB Module supplied by 'Taizhou Suzhong Antenna Group Co., Ltd.' used within the shark fin antenna of MGI with a similar one supplied by 'INFAC Elecs' used in KIA</t>
  </si>
  <si>
    <t>1. A set of PCB Modules, an FM and a GPS Module are present within the shark fin antenna of MGI while a single PCB Module manages the same requirements in KIA
2. Replacing the current setup in MGI with a similar mechanism as in KIA could help reduce complexity and improve the cost efficiency of the setup without compromising the functionality</t>
  </si>
  <si>
    <t>The size of the shark fin antenna cover trim should be adjusted accordingly</t>
  </si>
  <si>
    <t>The evaluation is done before teardown, the values will change after the costing,
1. The current combined weight of the modules - 21.86 + 20.89 = 42.75g
2. The estimated weight of the proposed modules - 48.46g
3. Estimated weight saved = NIL
4. The current cost of the FM PCB Module - INR 307.7
5. The current cost of the GPS PCB Module - INR 206.2
6. The combined cost = 307.7 + 206.2 = INR 513.8 (assumed)
7. The estimated cost of the proposed module = INR 466.29 (assumed)
8. The estimated cost saved = 513.8 - 466.29 = INR 47.51</t>
  </si>
  <si>
    <t>2311-ET-ID-21</t>
  </si>
  <si>
    <t xml:space="preserve">MGI,
1. The number plate is mounted onto the Number Plate Mounting Trim mounted onto the front bumper of the vehicle using a set of fasteners
2. The trim is assumed to be made of PC-ABS/ABS (assumed)(Glossy Black Finish) 
Dimensions &amp; Weight,
Length - 505mm
Width - 126.27mm
Weight - 336g </t>
  </si>
  <si>
    <t>KIA,
1. A similar trim is absent from the vehicle
2. The number plate is mounted directly onto the front bumper of the vehicle</t>
  </si>
  <si>
    <t>Functionality,
These support trims are designed to secure the license plate in place, preventing it from bending, vibrating, or becoming loose during driving conditions. By offering additional reinforcement, they help maintain the proper positioning of the license plate, ensuring it remains securely attached to the vehicle.</t>
  </si>
  <si>
    <t>A similar Number Plate Mounting Trim is absent from the vehicle</t>
  </si>
  <si>
    <t>Replace PC-ABS/ with PP-T20 in the manufacture of the Front Number Plate Mounting Trim</t>
  </si>
  <si>
    <t>1. The glossy black finished Front Number Plate Mounting Trim in MGI is manufactured from PC-ABS while in KIA a similar trim is absent as the plate is directly mounted onto the front bumper
2. The PC-ABS/ABS trim could be replaced with PP-T20 since the trim is meant to be a support trim and won't be exposed to the outer environment
3. Replacing the PC-ABS/ABS trim with a PP-T20 trim could help improve the cost-efficiency of the part</t>
  </si>
  <si>
    <t>The evaluation is done before teardown, the values will change after the costing,
1. The per Kg rate of PC-ABS - INR 311.17
2. The per Kg rate of ABS - INR 165.45
2. The per Kg rate of PP-T20 - INR 125.71
Scenario - 1
3. The current weight of the trim - 336g
4. The estimated weight of the proposed trim - 320g
5. the estimated weight saved = 336 - 320 = 16g
6. The current cost of the trim - INR 104.5
7. The estimated cost of the proposed trim - INR 40.22
8. the estimated cost saved = 104.5 - 40.2 = INR 64.3 - 15% tolerance = INR 54.6
Scenario - 2
3. The current weight of the trim - 336g
4. The estimated weight of the proposed trim - 320g
5. the estimated weight saved = 336 - 320 = 16g
6. The current cost of the trim - INR 55.59
7. The estimated cost of the proposed trim - INR 40.22
8. the estimated cost saved = 104.5 - 40.2 = INR 15.37 - 15% tolerance = INR 14.52</t>
  </si>
  <si>
    <t>2311-ET-ID-22</t>
  </si>
  <si>
    <t>MGI,
1. The LH and RH Rear Bumper Inner Mounting Brackets are meant to secure the rear bumper fastened onto the body of the vehicle
2. These brackets are made of POM and are fastened onto the rear body using fasteners
Dimensions &amp; Weight,
Length - 395mm
Width - 260mm
Weight - 243.18g</t>
  </si>
  <si>
    <t>KIA,
1. The LH and RH Rear Bumper Inner Mounting Brackets are meant to secure the rear bumper fastened onto the body of the vehicle
2. Grades are not mentioned on the brackets</t>
  </si>
  <si>
    <t>Functionality,
Rear bumper mounting brackets play a crucial role in the structural and functional integrity of a vehicle's rear bumper system. These brackets are components that secure the rear bumper to the vehicle frame or body.</t>
  </si>
  <si>
    <t>Replace POM with Glass Filled PP (PP-GF30) in the manufacture of the LH and RH Rear Bumper Inner Mounting Brackets</t>
  </si>
  <si>
    <t>1. The LH and RH Rear Bumper Inner Mounting Brackets within MGI is manufactured from POM
2. Similar levels of rigidity could be achieved by using glass-filled PP without compromising the functionality
3. Replacing POM with Glass-Filled PP (PP-GF30) could help improve the weight and cost-effectiveness of the brackets</t>
  </si>
  <si>
    <t>The evaluation is done before teardown, the values will change after the costing,
1. Per Kg rate of POM - INR 220 (assumed)
2. Per Kg rate of PP-GF30 - INR 210 (assumed)
3. The current weight of the bracket - 243.18g
4. The estimated weight of the proposed bracket - 191.07g
5. The estimated weight saved on both ends = 243.18 - 191.07 = 52.11*2 = 104.22g
6. The current cost of the bracket - INR 55.93
7. The estimated cost of the proposed bracket - INR 43.34
8. The estimated cost saved on both ends = 55.93 - 43.34 = 12.58*2 = 25.16 - 15% tolerance = INR 21.38</t>
  </si>
  <si>
    <t>2311-ET-ID-23</t>
  </si>
  <si>
    <t>MGI,
1. The LH and RH Front Bumper Inner Mounting Brackets are meant to secure the front bumper fastened onto the body of the vehicle
2. These brackets are made of POM and are fastened onto the front body using fasteners
Dimensions &amp; Weight,
Length - 258mm
Width - 34mm
Weight - 77.16g</t>
  </si>
  <si>
    <t>KIA,
1. The LH and RH Front Bumper Inner Mounting Brackets are meant to secure the front bumper fastened onto the body of the vehicle
2. Grades are not mentioned on the brackets</t>
  </si>
  <si>
    <t>Functionality,
Front bumper mounting brackets play a crucial role in the structural and functional integrity of a vehicle's front bumper system. These brackets are components that secure the front bumper to the vehicle frame or body.</t>
  </si>
  <si>
    <t>Replace POM with Glass Filled PP (PP-GF30) in the manufacture of the LH and RH Front Bumper Inner Mounting Brackets</t>
  </si>
  <si>
    <t>1. The LH and RH Front Bumper Inner Mounting Brackets within MGI is manufactured from POM
2. Similar levels of rigidity could be achieved by using glass-filled PP without compromising the functionality
3. Replacing POM with Glass-Filled PP (PP-GF30) could help improve the weight and cost-effectiveness of the brackets</t>
  </si>
  <si>
    <t>The evaluation is done before teardown, the values will change after the costing,
1. Per Kg rate of POM - INR 220 (assumed)
2. Per Kg rate of PP-GF30 - INR 210 (assumed)
3. The current weight of the bracket - 77.16g
4. The estimated weight of the proposed bracket - 60.62g
5. The estimated weight saved on both ends = 77.16 - 60.62 = 16.54*2 = 33.08g
6. The current cost of the bracket - INR 16.96
7. The estimated cost of the proposed bracket - INR 12.73
8. The estimated cost saved on both ends = 16.96 - 12.73 = 4.23*2 = INR 8.46</t>
  </si>
  <si>
    <t>2311-ET-ID-24</t>
  </si>
  <si>
    <t>MGI,
1. The front logo assembly of the vehicle consists of multiple trims mainly Logo Holder, Logo Holder Bracket and Logo Trims 'M' and 'G'
2. All three chrome plated trims except the logo holder are manufactured from ABS
3. The logo holder is manufactured from PC-ABS (assumed)
Dimensions &amp; Weight,
Logo Holder,
Length - 125mm
Width - 125mm
Weight - 39.16g
Logo Holder Bracket,
Length - 152mm
Width - 152mm
Weight - 65.98g
Logo M,
Length - 114.6mm
Width - 53.8mm
Weight - 10.16g
Logo G,
Length - 115mm
Width - 51mm
Weight - 10.7g</t>
  </si>
  <si>
    <t>KIA,
1. A comparable trim is absent from the vehicle
2. The logo is a complete unit instead of multiple units snap-fitted together</t>
  </si>
  <si>
    <t>Functionality,
The primary function of a brand logo is to identify and distinguish the vehicle as belonging to a specific automotive brand or manufacturer. The logo becomes a visual representation of the brand's identity, making it easily recognizable.</t>
  </si>
  <si>
    <t>Redesign the current front logo assembly making the mentioned changes,
1. Remove the Logo Holder (Black)
2. Instead of chrome plating the Logo Holding Bracket, finish it in Black and snap-fit the logo M and G onto this
3. Introduce a new chrome-plated edge trim to complete the design</t>
  </si>
  <si>
    <t>1. The current front logo assembly in MGI consists of multiple snap-fitted trims while in KIA it is a single silicone trim glued onto the vehicle hood
2. Redesigning the current front logo assembly as mentioned in the proposal could help reduce complexity and improve the cost-efficiency of the setup</t>
  </si>
  <si>
    <t>The evaluation is done before teardown, the values will change after the costing,
1. The Per Kg cost of PC-ABS = INR 311.17
2. The Per Kg cost of ABS = INR 165.45
3. The Per Sq.M cost of chrome plating = INR 129.14
4. The weight saved de-contenting the holder trim = 39.16g
5. The cost saved = INR 12.18
6. The estimated weight of the proposed edge trim = 15g
7. The estimated cost = INR 2.48
8. The estimated surface area = 0.00249755 m2
9. The Chrome Plating cost = INR 0.32
10. The estimated weight saved = 39.16 - 15 = 24.16g
11. The estimated cost saved = 12.18 - (2.48 + 0.32) = 12.18 - 2.8 = INR 9.38</t>
  </si>
  <si>
    <t>2311-ET-ID-25</t>
  </si>
  <si>
    <t>MGI,
1. A reflector strip is mounted onto the rear bumper of the vehicle
2. The reflector casing is manufactured from ABS</t>
  </si>
  <si>
    <t>KIA,
1. A similar strip is absent from the rear of the vehicle
2. Instead a pair of reflectors is provided on the rear bumper corners LH and RH</t>
  </si>
  <si>
    <t>Replace ABS with PP-T20 in the manufacture of the reflector casing</t>
  </si>
  <si>
    <t>1. The reflector casing within MGI is manufactured from ABS
2. ABS could be replaced with Talc Filled (20%) PP as done in the front lights of the vehicle and since these reflector lights aren't meant to light up, PP-T20 could serve as a replacement without any adverse effects on the functionality of the component
3. The material change could help reduce the overall cost of the component</t>
  </si>
  <si>
    <t>The evaluation is done before teardown, the values will change after the costing,
1. Per Kg rate of ABS - INR 300 (assumed)
2. Per Kg rate of PP-T20 - INR 200 (assumed)
3. The current weight of the component = 90.6g (assumed)
4. The estimated weight after the material change = 78.24g
5. The current cost of the component = INR 27.18
6. The estimated cost = INR 15.64
7. The estimated weight saved = 90.6 - 78.24 = 12.36g
8. The estimated cost saved = 27.18 - 15.64 = INR 11.54</t>
  </si>
  <si>
    <t>2311-ET-ID-26</t>
  </si>
  <si>
    <t>MGI,
1. Rear Bumper Support Brackets are present supporting the rear bumper of the vehicle from the inside
2. Both brackets 1 &amp; 2 are manufactured from POM and are fastened onto the bumper assemblies
Dimensions &amp; Weight,
Bracket 1,
Length - 124.5mm
Width - 66.7mm
Weight - 42.77g
Bracket 2,
Length - 122mm
Width - 36.71mm
Weight - 32.87g</t>
  </si>
  <si>
    <t>KIA,
Comparable support brackets are absent.</t>
  </si>
  <si>
    <t>Replace POM with Glass Filled PP (PP-GF30) in the manufacture of the Rear Bumper Support Brackets 1 &amp; 2</t>
  </si>
  <si>
    <t>1. The Rear Bumper Support Brackets 1 &amp; 2 within MGI are manufactured from POM
2. Similar levels of rigidity could be achieved by using glass-filled PP without compromising the functionality
3. Replacing POM with Glass-Filled PP (PP-GF30) could help improve the weight and cost-effectiveness of the brackets</t>
  </si>
  <si>
    <t>The evaluation is done before teardown, the values will change after the costing,
1. Per Kg rate of POM - INR 220 (assumed)
2. Per Kg rate of PP-GF30 - INR 210 (assumed)
3. The current weight of the bracket 1 = 42.7g
4. The estimated weight of the proposed bracket = 33.55g
5. The current weight of the bracket 2 = 32.87g
6. The estimated weight of the proposed bracket = 25.8g
7. The current cost of the bracket 1 = INR 9.39
8. The estimated cost of the proposed bracket = INR 7.04
9. The current cost of the bracket 2 = INR 7.23
10. The estimated cost of the proposed bracket = INR 5.41
11. The estimated weight saved = (42.7 - 33.55) + (32.87 - 25.8) = 9.15 + 7.07 = 16.22g
12. The estimated cost saved = (9.39 - 7.04) + (7.23 - 5.41) = 2.35 + 1.82 = INR 4.17</t>
  </si>
  <si>
    <t>2311-ET-ID-27</t>
  </si>
  <si>
    <t>MGI,
1. Thinsulate sheets are hot pressed onto the Front &amp; Rear Wheel Arch LH &amp; RH Liners for NVH insulation
2. A sheet each is employed on top of all four trims
Dimensions &amp; Weight,
Front LH &amp; RH Wheel Arch Liners,
Length - 1530mm
Width - 250mm
Projected Area = 3,06,000mm2 = 0.306m2
Weight - 76.9g
GSM - 48
Rear LH &amp; RH Wheel Arch Liners,
Length - 1300mm
Width - 220mm
Projected Area = 2,48,800mm2 = 0.248m2
Weight - 77g
GSM - 48</t>
  </si>
  <si>
    <t>KIA,
1. A comparable NVH insulating setup is absent from the wheel arch liners of the vehicle
2. Noiselite PP+PET sheets are used within the IP assembly of the vehicle for NVH insulation</t>
  </si>
  <si>
    <t>Replace the Thinsulate Acoustic Insulation used on the Front &amp; Rear Wheel Arch LH &amp; RH Liners for NVH restriction within MGI with Noiselite PP-PET Insulation</t>
  </si>
  <si>
    <t>1. MGI is using Thinsulate on top of the front &amp; rear wheel arch LH &amp; RH liners for NVH restriction while KIA does not use any form of NVH insulation on their wheel arch liners
2. KIA makes use of Noiselite PP+PET within their IP assembly for NVH insulation
3. Noiselite has a higher noise-absorption capacity than Thinsulate, making it not only a superior replacement but also ensuring that functionality remains unchanged. MGI could explore the option of using Noiselite as a replacement for Thinsulate, given that Noiselite is considerably more budget-friendly than Thinsulate.</t>
  </si>
  <si>
    <t>NVH capabilities should be analyzed after the replacement</t>
  </si>
  <si>
    <t>The evaluation is done before teardown, the values will change after the costing,
1. The cost of the Thinsulate per square meter - INR 204
2. The cost of Noiselite per square meter - INR 155.49
3. The surface area of the front wheel arch liner Thinsulate - 0.306m2
4. The current cost = INR 62.42
5. The estimated cost after using Noiselite instead = INR 47.57
6. Total cost saved on both LH and RH sides = 62.42 - 47.57 = 14.95*2 (LH &amp; RH) = INR 29.9
7. The surface area of the rear wheel arch liner Thinsulate - 0.248m2
8. The current cost = INR 50.59
9. The estimated cost after using Noiselite instead = INR 38.56
10. Total cost saved on both LH and RH sides = 50.59 - 38.56 = 12.03*2 (LH &amp; RH) = INR 24.06
11. The total cost savings = 29.9 + 24.06 = INR 53.96
12. The total weight savings = Nil</t>
  </si>
  <si>
    <t>1-Ext</t>
  </si>
  <si>
    <t>2311-ET-ID-28</t>
  </si>
  <si>
    <t>MGI,
1. The Front and Rear Door Panel Exterior LH &amp; RH Main Trims are employed on the vehicle sides for splash and debris protection, and to improve durability
2. Rubber Beadings are mounted within the panels to act as a beading within the gaps and the plastic trims associated are manufactured from PP-T30
Dimensions &amp; Weight,
Front LH &amp; RH Main Trims,
Length - 1060mm
Width - 200mm
Weight - 918.65g
Rear LH &amp; RH Main Trims,
Length - 766mm
Width - 200mm
Weight - 692g
Front LH &amp; RH Main Trim Beading,
Length - 1030mm
Width - 72mm
Weight - 335.51g
Rear LH &amp; RH Main Trim Beading,
Length - 735mm
Width - 72.8mm
Weight - 330.53g</t>
  </si>
  <si>
    <t>KIA,
1. The Front and Rear Door Panel Exterior LH &amp; RH Main Trims and The LH &amp; RH Side Claddings are employed on the vehicle sides for splash and debris protection, and to improve durability
2. Rubber Beadings are absent from these panels and the plastic trims associated are manufactured from TPO</t>
  </si>
  <si>
    <t>Redesign the current Door Panel Exterior LH &amp; RH Main Trims to a similar setup as employed in KIA,
1. Employ separate LH and RH Side Claddings (PP-T30) as in KIA
2. Reduce the current width of the Front and Rear Door Panel Exterior LH &amp; RH Main Trims by 80mm and de-content the rubber seals used on all four doors</t>
  </si>
  <si>
    <t>1. MGI has incorporated rubber seals onto the front and rear door panel exterior LH &amp; RH main trims for splash protection while KIA makes use of separate LH &amp; RH side cladding along with comparatively smaller front and rear door panel exterior LH &amp; RH main trims
2. Employing a similar method as in KIA could help reduce the complexity and thereby improve the overall cost-effectiveness of the setup used in MGI</t>
  </si>
  <si>
    <t>Provisions should be made on the BiW to mount the new LH &amp; RH Side Claddings</t>
  </si>
  <si>
    <t>The evaluation is done before teardown, the values will change after the costing,
1. The per Kg rate of EPDM - INR 500 (assumed)
2. The per Kg rate of PP-T30 - INR 190 (assumed)
3. The per Kg rate of Steel (painted) - INR 230 (assumed)
4. The current weight of the rubber beadings on the front LH &amp; RH sides = 335.51g
5. The estimated weight saved on both sides after de-contenting = 335.51*2 = 671g
6. The current weight of the rubber beadings on the rear LH &amp; RH sides = 330.53g
7. The estimated weight saved on both sides after de-contenting = 330.53*2 = 661g
8. The estimated weight saved from the current front door panel exterior LH &amp; RH main trims = 176*2 = 352g (assumed using mass, volume and density relations)
9. The estimated weight saved from the current rear door panel exterior LH &amp; RH main trims = 148*2 = 296g (assumed using mass, volume and density relations)
10. The estimated weight saved from the provisions made on the BiW panels on both LH &amp; RH sides = 3.2*11 = 35.2g
11. The estimated weight of the proposed LH &amp; RH Side Claddings = 1641*2 = 3282g (assumed using mass, volume and density relations)
12. The estimated weight of the push-clips to be used = 1.8*11 = 19.8g
13. The estimated weight of the fasteners to be used = 4*12 = 48g
14. The current cost of the rubber beadings on the front LH &amp; RH sides = INR 167.75
15. The estimated cost saved on both sides after de-contenting = 167.75*2 = INR 335.51
16. The current cost of the rubber beadings on the rear LH &amp; RH sides = INR 165.26
17. The estimated cost saved on both sides after de-contenting = 165.26*2 = INR 330.53
18. The estimated cost saved from the current front door panel exterior LH &amp; RH main trims = 33.44*2 = INR 66.88
19. The estimated cost saved from the current rear door panel exterior LH &amp; RH main trims = 28.12*2 = INR 56.24
20. The estimated cost saved from the provisions made on the BiW panels on both LH &amp; RH sides = 0.73*11 = INR 8.09
21. The estimated cost of the proposed LH &amp; RH Side Claddings = 311.79*2 = INR 623.58
22. The estimated cost of the push-clips to be used = 0.32*11 = INR 3.56
23. The estimated cost of the fasteners to be used = 0.72*12 = INR 8.64
24. The total estimated weight saved = (671 + 661 + 352 + 296 + 35.2) - (3282 + 19.8 + 48) = 2015.2 - 3349.8 = Nil
25. The total estimated cost saved = (335.51 + 330.53 + 66.88 + 56.24 + 8.09) - (623.58 + 3.56 + 8.64) = 797.25 - 635.78 = INR 161.47</t>
  </si>
  <si>
    <t>2311-EX-ID-01</t>
  </si>
  <si>
    <t>MGI,
1. Rubber Hangers are used at six points to mount the exhaust system onto the vehicle chassis.
2. These hangers provide crucial support for various parts of the exhaust system, including pipes, the main muffler, and the resonator, ensuring they remain securely in place.
Dimensions &amp; Weight,
Rubber Hanger,
Length - 72mm
Width - 25mm
Mounting Point (Extension Pipe)
Length - 212mm
Width - 10mm
Mounting Point (Chassis),
Length - 164mm
Width - 10mm</t>
  </si>
  <si>
    <t>KIA,
1. Rubber Hangers are used at four points to mount the exhaust system onto the vehicle chassis.
2. These hangers provide crucial support for various parts of the exhaust system, including pipes and the main muffler, ensuring they remain securely in place.
Dimensions &amp; Weight,
Rubber Hanger,
Length - 75mm
Width - 54mm
Mounting Point (Tail Pipe),
Length - 174mm
Width - 12mm</t>
  </si>
  <si>
    <t>Functionality,
Rubber Hangers are designed to absorb and dampen the vibrations and movements generated by the exhaust system, effectively reducing noise levels and preventing excessive stress on exhaust components. Additionally, these hangers provide crucial support for various parts of the exhaust system, including pipes, mufflers, and catalytic converters, ensuring they remain securely in place.</t>
  </si>
  <si>
    <t>1. Remove the rubber hanger from the extension pipe near the resonator, along with its associated mounting points, and rearrange the other hangers as shown in the figure.
2. Relocate the hangers mounted on the resonator to the top and bottom of the resonator (onto the exhaust pipe and the extension pipe)</t>
  </si>
  <si>
    <t>1. Six rubber hangers mounted onto various points support the exhaust system in MGI while Four rubber hangers serve the same purpose in KIA.
2. The rubber hanger present on the extension pipe next to the resonator could be removed as the rubber hangers on the resonator could be arranged in a way the hangers are arranged near the main muffler in KIA.</t>
  </si>
  <si>
    <t>The associated mounting points on both the chassis and the extension pipe should also be removed</t>
  </si>
  <si>
    <t>The evaluation is done before teardown, the values will change after the costing,
1. Per Kg cost of EPDM - INR 500 (assumption)
2. Per Kg rate of Steel - INR 180 (assumption)
3. Per M cost of 5mm Arc Weld - INR 75 (assumption)
4. The current weight of the rubber hanger - 42g
5. The estimated weight saved after removal - 42g (assumption)
6. The current weight of the mounting points - 65 + 45 = 110g
7. The estimated weight saved after removal - 110g (assumption)
8. The current weight of the weld - 15g 
9. The estimated weight saved after removal - 15g (assumption)
10. The estimated cost savings on the rubber hanger - INR 21
11. The estimated cost savings on the mounting points - INR 19.8
12. The estimated cost savings on the welds - INR 13 (assumption)
13. The total weight saved - 42 + 110 + 15 = 167g
14. The total cost saved - 21 + 19.8 + 13 = INR 53.8</t>
  </si>
  <si>
    <t>2311-EX-ID-02</t>
  </si>
  <si>
    <t>MGI,
1. The Exhaust Hanger Mounting Brackets in MGI are meant to house the exhaust hangers which help dampen vibrations of the exhaust components underneath the vehicle
2. There are six in total and the brackets are fabricated from steel rods
Dimensions &amp; Weight,
Total String Length of the rods in use - 1388mm
OD - 9.8mm
Assumed Weight - 821g (using mass, volume and density relations)
Weight of the Exhaust - 25240g</t>
  </si>
  <si>
    <t>KIA,
1. The Exhaust Hanger Mounting Brackets in MGI are meant to house the exhaust hangers which help dampen vibrations of the exhaust components underneath the vehicle
2. There are four in total and the brackets are fabricated from steel pipes
Dimensions &amp; Weight,
Wall Thickness - 1.4mm
Weight of the Exhaust - 15480g
OD - 12.4mm
ID - 9.6mm</t>
  </si>
  <si>
    <t>Functionality,
The primary function of exhaust hanger mounting brackets is to support and secure different parts of the exhaust system, preventing them from hanging loosely or vibrating excessively. This includes the muffler, pipes, and other exhaust components.</t>
  </si>
  <si>
    <t>Replace the steel rods used in the fabrication of the exhaust hanger mounting brackets in MGI with hollow steel pipes as used in KIA</t>
  </si>
  <si>
    <t>1. The exhaust hanger mounting brackets in MGI are fabricated from steel rods while in KIA, they're fabricated from steel pipes
2. Steel pipes are generally lighter than solid steel rods, which can be a consideration for vehicle weight reduction and overall fuel efficiency and the manufacturing processes for pipes can be more efficient and cost-effective than producing solid rods
3. Thus, replacing steel rods with pipes could improve cost and weight-effectiveness</t>
  </si>
  <si>
    <t>The provisions on the rubber hangers should also be adjusted according to the design change</t>
  </si>
  <si>
    <t>The evaluation is done before teardown, the values will change after the costing,
1. The per Kg rate of fabricated steel - INR 160 (assumed)
2. The current weight of the rods in use - 821g
3. The estimated weight of the proposed pipes of the same string length - 527g (assumed using mass, volume and density relations)
4. The estimated weight saved = 821 - 527 = 294g
5. The current cost of the rods in use - INR 131.36
6. The estimated cost of the proposed pipes of the same string length - INR 84.32
7. The estimated cost saved = 131.36 - 84.32 = INR 47 - 15% tolerance = INR 39.95</t>
  </si>
  <si>
    <t>2311-EX-ID-03</t>
  </si>
  <si>
    <t>MGI,
1. The Ceramic Substrate within the catalytic converter plays a critical role in the proper functioning of the system.
2. Palladium (Pd) is used along with other elements in coating the substrate.
Dimensions &amp; Weight,
Substrate Weight - 827.85g
Weight (Pd) - 1.54g</t>
  </si>
  <si>
    <t>KIA,
1. The Ceramic Substrate within the catalytic converter plays a critical role in the proper functioning of the system.
2. Praseodymium (Pr) is used along with other elements in coating the substrate.
Dimensions &amp; Weight,
Substrate Weight - 795.19g
Weight (Pr) - 6.56g</t>
  </si>
  <si>
    <t>Functionality,
1. The ultimate purpose of substrates in catalytic converters is to contribute to the reduction of harmful emissions from the vehicle's exhaust
2. Palladium is widely used in catalytic converters, particularly in gasoline engines. It is effective in catalyzing the oxidation of hydrocarbons and carbon monoxide and the reduction of nitrogen oxides in exhaust gases.</t>
  </si>
  <si>
    <t>Functionality,
1. The ultimate purpose of substrates in catalytic converters is to contribute to the reduction of harmful emissions from the vehicle's exhaust
2. Praseodymium might contribute to the overall catalytic activity of the coating, potentially improving its efficiency in promoting chemical reactions associated with emissions control</t>
  </si>
  <si>
    <t>Replace Palladium (Pd) used in coating the ceramic substrate within the catalytic converter of MGI with Praseodymium (Pr) as used in KIA</t>
  </si>
  <si>
    <t>1. Palladium is used in coating the catalytic converter substrate of MGI while Praseodymium is used for the same purpose in KIA
2. Replacing Palladium, a comparatively expensive element with Praseodymium, a less expensive substitute, could help improve the cost-effectiveness of the part</t>
  </si>
  <si>
    <t>1. Efficiency should be tested
2. CAE analysis required (Emission Modeling)</t>
  </si>
  <si>
    <t>The evaluation is done before teardown, the values will change after the costing,
1. Per Kg rate of Palladium - INR 25,31,840
2. Per Kg rate of Praseodymium - INR 1,64,620
3. Weight of Palladium used - 1.54g
4. The overall cost of Palladium used - INR 3899.03
5. Weight of Praseodymium required - 6.56g
6. The overall cost of Praseodymium required - INR 1079.90
7. The estimated cost saved - INR 2819.13
8. Implementation cost = 20% of the saving value 2819.13
9. Final cost saving = INR 2256</t>
  </si>
  <si>
    <t>2311-EX-ID-04</t>
  </si>
  <si>
    <t>MGI,
1. The Tailpipe is located at the end of the exhaust assembly
2. The average wall-thickness of the tailpipe is 1.2mm
Dimensions &amp; Weight,
Length - 170mm
Width - 76mm
Weight - 283.18g</t>
  </si>
  <si>
    <t>KIA,
1. The Tailpipe is located at the end of the exhaust assembly
2. The average wall-thickness of the tailpipe is 1mm
Dimensions &amp; Weight,
Length - 215mm
Width - 183mm
Weight - 355g</t>
  </si>
  <si>
    <t>Field not Relevant for this Idea</t>
  </si>
  <si>
    <t>Reduce the Wall Thickness of the Tailpipe from 1.2mm to 1mm.</t>
  </si>
  <si>
    <t>1. The Tailpipe located at the end of the exhaust assembly in MGI has an average wall thickness of 1.2mm; in KIA, the wall thickness is 1mm.
2. Reducing the average wall thickness could help reduce the overall weight of the part and thereby help improve the cost-effectiveness of the part</t>
  </si>
  <si>
    <t>The evaluation is done before teardown, the values will change after the costing,
1. The per Kg rate of steel = INR 180
2. The current weight of the tailpipe = 283.18g
3. The estimated weight of the proposed tailpipe = 236.60g
4. The current cost = INR 50.97
5. The estimated cost of the proposed pipe = INR 42.58
6. The estimated weight saved = 283.18 - 236.60 = 46.58g
7. The estimated cost saved = 50.97 - 42.58 = INR 8.39</t>
  </si>
  <si>
    <t>PE feedback on 04-Mar-24 is "Thickness reduction with same grade is not possible.. Higher grade material (xxxx) to be used, which will increase cost. To be rejcted
Supplier feedback on 09-Jun-24 is " This part is not feasible in 1.00 mm thickness due to wrinkles and bend stability problems. Also 1.0mm thickness pipe is costlier than 1.2mm thickness pipe approx. 2-4 Rs/Kg."</t>
  </si>
  <si>
    <t>Confirm cost savings</t>
  </si>
  <si>
    <t>Kalp</t>
  </si>
  <si>
    <t>Finance</t>
  </si>
  <si>
    <t>2311-EX-ID-06</t>
  </si>
  <si>
    <t>MGI,
1. The Pre-Silencer Outlet Pipe, Flexi Exhaust Outlet Connecting Pipe and Main Silencer Inlet Pipe combine to form the exhaust pipe assembly of the vehicle
2. The pipes are made of steel and have wall thicknesses of 1.8mm (Pre-Silencer Outlet Pipe, Flexi Exhaust Outlet Connecting Pipe) and 1.4mm (Main Silencer Inlet Pipe)
Dimensions &amp; Weight,
Pre-Silencer Outlet Pipe,
String Length - 915mm
OD - 55.37mm
ID - 51.77mm
Weight - 1400g
Flexi Exhaust Outlet Connecting Pipe,
String Length - 654mm
OD - 55.51mm
ID - 51.91mm
Weight - 1201g
Main Silencer Inlet Pipe,
String Length - 798mm
OD - 54.94mm
ID - 52.14mm
Weight - 1211g</t>
  </si>
  <si>
    <t>KIA,
1. The Intermediate Exhaust Pipes connect the components within the exhaust assembly of the vehicle
2. The pipes are made of steel and have an average wall thickness of 1.2mm
Dimensions &amp; Weight,
String Length - 1940mm
OD - 49mm
ID - 46.6mm
Weight - 2655g</t>
  </si>
  <si>
    <t>Reduce the average wall thickness of the Exhaust Pipes (Pre-Silencer Outlet Pipe, Flexi Exhaust Outlet Connecting Pipe and Main Silencer Inlet Pipe) in MGI from 1.8mm and 1.4mm to 1.2mm as seen in KIA</t>
  </si>
  <si>
    <t>1. In MGI, the Pre-Silencer Outlet Pipe and Flexi Exhaust Outlet Connecting Pipe within the exhaust pipe assembly have an average wall thickness of 1.8mm, and The Main Silencer Inlet Pipe at the same time has an average wall thickness of 1.4mm; In KIA, the wall thickness of the entire exhaust pipe assembly is 1.2mm
2. Reducing the average wall thickness could help reduce the overall weight of the part and thereby help improve the cost-effectiveness of the part</t>
  </si>
  <si>
    <t>The evaluation is done before teardown, the values will change after the costing,
1. The per Kg rate of steel = INR 180
2. The current combined weight = 3812g
3. The estimated weight of the proposed setup = 3581g
4. The current cost = INR 686.16
5. The estimated cost of the proposed setup = INR 644.58
6. The estimated weight saved = 3812 - 3581 = 231g
7. The estimated cost saved = 686.16 - 644.58 = INR 41.58</t>
  </si>
  <si>
    <t>PE &amp; Supplier feedback on 03-May-24 is Flex below connection pipe - Current design is with 1.5 mm thickness. 1.2 mm thickness will call for increase in cost due to addtional rolling operation.
Presilencer inlet pipe is already 1.2 mm as per design. 
Pre silencer outlet pipe is already 1.2 mm as per design.
Hence rejected</t>
  </si>
  <si>
    <t>2311-FS-ID-01</t>
  </si>
  <si>
    <t>MGI,
1. Foam Protective Sheaths are present on the fuel lines and the fuel inlet hose of the vehicle
2. The sheaths are made from Neoprene (assumption) and are mounted over the bent corrugated hoses
Dimensions &amp; Weight,
Total Surface Area - 89058mm2
Average Wall Thickness of the sheaths - 3mm
Overall Weight - 40g (assumed using mass, volume &amp; density relations)</t>
  </si>
  <si>
    <t xml:space="preserve">KIA,
1. The fuel lines and the fuel inlet hose are left without foam sheaths on in the vehicle
2. The bent corrugated hoses are also left exposed
</t>
  </si>
  <si>
    <t>Functionality,
Neoprene foam provides a layer of protection for the fuel lines. It can help shield the lines from external elements such as debris, rocks, or other potential sources of damage. The foam can also act as a dampening material</t>
  </si>
  <si>
    <t>Similar sheaths are absent from the fuel lines and the fuel inlet hose</t>
  </si>
  <si>
    <t>Remove the Neoprene Foam Sheaths present on the fuel lines and the fuel inlet hose of MGI</t>
  </si>
  <si>
    <t>1. The fuel lines and the fuel inlet hoses in MGI are protected in multiple places (where corrugated bent pipes are used) using Neoprene Sheaths while similar areas are left exposed in KIA
2. Adding protective sheaths may increase manufacturing costs impacting overall cost-effectiveness
3. The pipes are made from durable materials and since there are minimal chances of contact with sharp areas beneath the vehicle, these sheaths could be omitted which would thereby improve the overall cost-effectiveness</t>
  </si>
  <si>
    <t>The evaluation is done before teardown, the values will change after the costing,
1. The per Kg rate of Neoprene Foam - INR 150 (assumed)
2. The overall surface area = 89058mm2 = 0.089m2
3. Average wall thickness - 3mm
4. Assumed weight - 40g (Density 150Kg/m3)
5. Overall cost of the sheaths used = INR 6
6. The estimated weight saved = 40g
7. The estimated cost saved = INR 6</t>
  </si>
  <si>
    <t>The foam is availableat the bends to prevent cut/ damage and protect from sharp edges
Business case reported positive on 09-Feb-24
Clearances at 3 locations with body is very less (exposed to sharp edges). hence idea is rejected on 07-Mar-24</t>
  </si>
  <si>
    <t>2311-FS-ID-02</t>
  </si>
  <si>
    <t>MGI,
1. The Fuel Tank Access Cover beneath the second-row seats of the vehicle are meant to allow technicians to reach components like the fuel pump, fuel level sender unit etc. for inspection, repairs, or replacement
2. The cover is made from Steel and is glued onto the BiW of the vehicle above the port
Dimensions &amp; Weight,
Length - 240mm
Width - 240mm
Weight - 100g (assumed)</t>
  </si>
  <si>
    <t>KIA,
1. The Fuel Tank Access Cover beneath the second-row seats of the vehicle are meant to allow technicians to reach components like the fuel pump, fuel level sender unit etc. for inspection, repairs, or replacement
2. The cover is made from Plastic (PP(assumed)) and is glued onto the BiW of the vehicle above the port
Dimensions &amp; Weight,
Length - 215mm
Width - 215mm
Weight - 50g (assumed)
Thickness - 1.8mm</t>
  </si>
  <si>
    <t>Functionality,
Inside the fuel tank, there are components such as the fuel pump, which is responsible for pumping fuel to the engine, and the fuel level sender unit, which measures the level of fuel in the tank and sends the information to the fuel gauge on the dashboard. The access cover allows technicians to reach these components for inspection, repairs, or replacement without having to remove the entire fuel tank.</t>
  </si>
  <si>
    <t>Replace the Steel access cover used within MGI with a Plastic (PP(assumed)) one as used in KIA</t>
  </si>
  <si>
    <t>1. The Fuel Tank Access Cover within the Fuel System of MGI is made of Steel while in KIA, they're manufactured from Plastic (PP(assumed))
2. A plastic (PP) access cover would be comparatively cheaper and of lower weight than a steel access cover
3. Thus, replacing the steel cover with a plastic one would improve the overall weight and cost-effectiveness</t>
  </si>
  <si>
    <t>The evaluation is done before teardown, the values will change after the costing,
1. Per Kg rate of Steel - INR 180
2. Per Kg rate of PP - INR 180 (assumed)
3. The current weight of the steel cover - 100g (assumed)
4. The estimated weight of the proposed cover - 55g (according to mass, volume and density relations)
5. The estimated weight saved = 100 - 55 = 45g
6. The current cost of the steel cover - INR 18
7. The estimated cost of the proposed cover - INR 9.9
8. The estimated cost saved = 18 - 9.9 = INR 8.1</t>
  </si>
  <si>
    <t>Moved to Group-3 on 16-Apr-24</t>
  </si>
  <si>
    <t xml:space="preserve">Confirm technical feasibilty </t>
  </si>
  <si>
    <t>Sumanta</t>
  </si>
  <si>
    <t>2311-FS-ID-03</t>
  </si>
  <si>
    <t>MGI,
1. Baffle Plates are welded onto the inside of the vehicle's fuel tank assembly to help control fuel movement within the tank during vehicle acceleration, deceleration, and cornering.
2. All three plates present are manufactured from steel and have a wall thickness of 0.7mm
Dimensions &amp; Weight,
Plate 1,
Estimated Weight - 508g
Plate 2,
Estimated Weight - 433g
Plate 3,
Estimated Weight - 202g</t>
  </si>
  <si>
    <t>KIA,
1. Baffle Plates are welded onto the inside of the vehicle's fuel tank assembly to help control fuel movement within the tank during vehicle acceleration, deceleration, and cornering.
2. The two plates present are manufactured from steel and have a wall thickness of 0.6mm</t>
  </si>
  <si>
    <t>Reduce the average wall thickness of the Baffle Plates present within the fuel tank assembly of MGI from 0.7mm to 0.6mm as seen in the fuel tank assembly of KIA</t>
  </si>
  <si>
    <t>1. The Baffle Plates welded within the fuel tank assembly of MGI have an average wall thickness of 0.7mm while in KIA, it is 0.6mm
2. Reducing the wall thickness would result in a lighter component. This can contribute to overall weight reduction in the vehicle, which can improve fuel efficiency and performance
3. Using less material to produce the plates can lead to cost savings in terms of raw materials and manufacturing expenses</t>
  </si>
  <si>
    <t>The evaluation is done before teardown, the values will change after the costing,
1. Per Kg rate of Steel - INR 180
2. The current weight of Plate 1 = 508g
3. The estimated weight of the proposed plate = 435.4g
4. The estimated weight saved = 508 - 435.4 = 72.6g
5. The current weight of Plate 2 = 433g
6. The estimated weight of the proposed plate = 371.1g
7. The estimated weight saved = 433 - 371.1 = 61.9g
8. The current weight of Plate 3 = 202g
9. The estimated weight of the proposed plate = 173.1g
10. The estimated weight saved = 202 - 173.1 = 28.9g
11. The current cost of Plate 1 = INR 91.44
12. The estimated cost of the proposed plate = INR 78.37
13. The estimated cost saved = INR 13.07
14. The current cost of Plate 2 = INR 77.94
15. The estimated cost of the proposed plate = INR 66.79
16. The estimated cost saved = 77.94 - 66.79 = INR 11.15
17. The current cost of Plate 3 = INR 36.36
18. The estimated cost of the proposed plate = INR 31.15
19. The estimated cost saved = 36.36 - 31.15 = INR 5.21
20. The total weight saved = 72.6 + 61.9 + 28.9 = 163.4g
21. The total cost saved = 13.07 + 11.15 + 5.21 = INR 29.43</t>
  </si>
  <si>
    <t>PE Feedback on 03-Apr-24 is" Supplier has confirmed that 0.6mm thickness is not standard material and additional cost will be required. Also, with thickness reduction, additional ribs would be required as reinforcement (same as Kia) and would increase cost". To be rejected</t>
  </si>
  <si>
    <t>2311-FS-ID-04</t>
  </si>
  <si>
    <t>MGI,
1. The Fuel Inlet Steel Pipe and the Fuel Tank Vent Pipe are present within the fuel tank assembly of the vehicle
2. The Fuel Inlet Steel Pipe within the fuel tank assembly have an overall string length of 160mm, and the Fuel Tank Vent Pipe at the same time has an overall string length of 295mm
Dimensions &amp; Weight,
Fuel Inlet Steel Pipe,
Length - 160mm
OD - 34.5mm
ID - 32.26mm
Wall Thickness - 1.12mm
Fuel Tank Vent Pipe,
Length - 295mm
OD - 15.75mm
ID - 13.5mm
Wall Thickness - 1.1mm</t>
  </si>
  <si>
    <t>KIA,
Comparable pipes are absent from the fuel tank assembly</t>
  </si>
  <si>
    <t>Reduce the String Length of both the Fuel Inlet Steel Pipe and the Fuel Tank Vent Pipe
1. Reduce the string length of the Fuel Inlet Steel Pipe from 160mm to 120mm
2. Reduce the string length of the Fuel Tank Vent Pipe from 295mm to 110mm</t>
  </si>
  <si>
    <t>1. In MGI, the Fuel Inlet Steel Pipe within the fuel tank assembly have an overall string length of 160mm, and the Fuel Tank Vent Pipe at the same time has an overall string length of 295mm; In KIA, similar pipes are absent
2. Reducing the overall length could help reduce the overall weight of the part and thereby help improve the cost-effectiveness of the part</t>
  </si>
  <si>
    <t>The Fuel Tank Vent Pipe support bracket could also be shortened accordingly</t>
  </si>
  <si>
    <t>The evaluation is done before teardown, the values will change after the costing,
1. The per Kg rate of steel = INR 180
2. The current weight of the Fuel Inlet Steel Pipe = 141.14g
3. The estimated weight of the proposed pipe = 105.8g
4. The estimated weight saved = 141.14 - 105.8 = 35.34g
5. The current weight of the Fuel Tank Vent Pipe = 117.2g
6. The estimated weight of the proposed pipe = 43.71g
7. The estimated weight saved = 117.2 - 43.71 = 73.49g
8. The current cost of the Fuel Inlet Steel Pipe = INR 25.40
9. The estimated cost of the proposed pipe = INR 19.04
10. The estimated cost saved = 25.40 - 19.04 = INR 6.36
11. The current cost of the Fuel Tank Vent Pipe = INR 21.09
12. The estimated cost of the proposed pipe = INR 7.86
13. The estimated cost saved = 21.09 - 7.86 = INR 13.22
14. The current cost of the Support Bracket = INR 4.53
15. The estimated cost of the proposed bracket = INR 3.33
16. The estimated cost saved = 4.53 - 3.33 = INR 1.2
17. The total weight saved = 35.34 + 73.49 = 108.83g
18. The total cost saved = 6.36 + 13.22 + 1.2 = INR 20.78</t>
  </si>
  <si>
    <t>Idea rejected on 03-May-24, since change will call for re-homologation and change in fuel tank capacity. To be taken up in Model F</t>
  </si>
  <si>
    <t>2311-HV-ID-01</t>
  </si>
  <si>
    <t>MGI,
1. The H (High Pressure) and L (Low Pressure) ports used to charge the AC system with refrigerant emerge from the AC lines found within the engine bay of the vehicle
2. Both the AC lines and the nozzle are made of Aluminium
Dimensions &amp; Weight,
L (Low Pressure) port,
Length - 75mm
Nozzle Width - 15mm</t>
  </si>
  <si>
    <t>KIA,
1. The H (High Pressure) and L (Low Pressure) ports used to charge the AC system with refrigerant emerge from the AC lines found within the engine bay of the vehicle
2. Both the AC lines and the nozzle are made of Aluminium
Dimensions &amp; Weight,
H (High Pressure) port,
Length - 36mm
Nozzle Width - 15mm</t>
  </si>
  <si>
    <t>Functionality,
The H (High Pressure) port is used for charging the system with refrigerant when the AC system is in a high-pressure state. It's usually connected to the smaller refrigerant line, which carries the high-pressure, hot refrigerant from the compressor to the condenser (outside the car)</t>
  </si>
  <si>
    <t>Functionality,
The L (Low-Pressure) port is used for recharging the AC system with refrigerant. When the AC system is low on refrigerant, a service technician can connect a hose from a refrigerant canister to the low-pressure port in order to add or recharge the refrigerant</t>
  </si>
  <si>
    <t>Reduce the protruding length of the port from 75mm to 35mm</t>
  </si>
  <si>
    <t>1. The protruded length of the H (High Pressure) port in MGI is 75mm while in KIA, it is 36mm
2. Trimming the protrusion's length would conserve material without impacting the port's functionality or accessibility</t>
  </si>
  <si>
    <t>The evaluation is done before teardown, the values will change after the costing,
1. Per Kg rate of Aluminium - INR 500 (assumed)
2. The estimated weight of the portion to be removed - 6g (assumed)
3. The estimated cost of the portion to be removed - INR 3
4. The estimated weight saved = 6g
5. The estimated cost saved = INR 3</t>
  </si>
  <si>
    <t>2311-HV-ID-02</t>
  </si>
  <si>
    <t>MGI,
1. The Radiator Fan Housing in the vehicle serves several purposes in facilitating the dissipation of heat from the engine and maintaining an optimal operating temperature
2. The housing is made of PA66-GF30 and is fastened onto the radiator assembly
Dimensions &amp; Weight,
Average Wall Thickness - 2.09mm
Length - 764mm
Width - 545mm
Weight - 600g (assumed)</t>
  </si>
  <si>
    <t>KIA,
1. The Radiator Fan Housing in the vehicle serves several purposes in facilitating the dissipation of heat from the engine and maintaining an optimal operating temperature
2. The housing is made of PP-GF30 and is fastened onto the radiator assembly
Dimensions &amp; Weight,
Average Wall Thickness - 2.5mm
Length - 695mm
Width - 425mm</t>
  </si>
  <si>
    <t>Functionality,
1. Radiator fan housings help control the direction of airflow. The fan is typically mounted behind the radiator, and the housing ensures that air is drawn through the radiator fins. This airflow aids in cooling the hot coolant flowing through the radiator.
2. Polyamide 66 has higher mechanical properties compared to PP, including higher tensile strength, stiffness, and heat resistance. The addition of glass fibre reinforcement (GF30) enhances its stiffness and strength.</t>
  </si>
  <si>
    <t>Functionality,
1. Radiator fan housings help control the direction of airflow. The fan is typically mounted behind the radiator, and the housing ensures that air is drawn through the radiator fins. This airflow aids in cooling the hot coolant flowing through the radiator.
2. Polypropylene is known for its lightweight nature and good impact resistance. The addition of glass fibre reinforcement (GF30) enhances its stiffness and strength.</t>
  </si>
  <si>
    <t>Replace PA66-GF30 in the manufacture of the Radiator Fan Housing in MGI with PP-GF30 as in KIA</t>
  </si>
  <si>
    <t>1. The Radiator Fan Housing in MGI is made of PA66-GF30 while in KIA, PP-GF30 is used
2. PP is generally more cost-effective than PA66. If cost is a critical factor in the manufacturing process, PP may be chosen to meet budget constraints without compromising significantly on performance.
3. Thus MGI has the option to replace PA66-GF30 with PP-GF30</t>
  </si>
  <si>
    <t>The evaluation is done before teardown, the values will change after the costing,
1. Per Kg rate of PA66-G30 - INR 280 (assumption)
2. The Per Kg rate of PP-GF30 - INR 265 (assumed)
3. The current weight of the Radiator Fan Housing in MGI - 600g (assumed)(Trim Thickness of 2.09mm)
4. The estimated weight of the proposed housing - 687g (Considering KIA's Trim Thickness of 2.5mm)
5. The estimated weight saved = 600 - 687g = Nil
6. The estimated cost of the Radiator Fan Housing in MGI - INR 168
7. The estimated cost of the proposed housing - INR 154.15
8. The estimated cost saved = 168 - 154.15 = INR 13.85</t>
  </si>
  <si>
    <t>2311-HV-ID-03</t>
  </si>
  <si>
    <t>MGI,
1. The HDPE AC Ducts within the HVAC assembly are responsible for directing airflow from the HVAC unit to different areas of the vehicle, providing heating, cooling, and ventilation to the interior.
2. Foam Sheets are glued onto the vents
Dimensions &amp; Weight,
Total Surface Area of the foam - 312640mm2
Average Wall Thickness of the vent - 1.12mm
Thickness of the foam - 5mm
Density - 40GSM
HVAC Duct Material - HDPE</t>
  </si>
  <si>
    <t>KIA,
The HDPE ducts are left without any foam sheets glued onto it
Dimensions &amp; Weight,
Average Wall Thickness of the vent - 1.3mm
HVAC Duct Material - HDPE</t>
  </si>
  <si>
    <t>Functionality,
The foam sheets, when glued to the ducts, can act as a form of vibration-damping material. This helps reduce noise or rattling caused by vibrations within the HVAC system, providing a quieter and more comfortable interior for the vehicle occupants</t>
  </si>
  <si>
    <t>Similar foam sheets are absent from the HVAC vents</t>
  </si>
  <si>
    <t>Remove the Foam Sheets glued onto the HVAC ducts within MGI as they are absent from the HVAC ducts within KIA</t>
  </si>
  <si>
    <t>1. Foam Sheets are glued onto the HVAC Ducts in MGI while similar sheets are absent from the ducts in KIA
2. The inclusion of foam sheets adds a cost to the manufacturing process and thus omitting the same could help improve cost-effectiveness</t>
  </si>
  <si>
    <t>NVH Constraints to be checked</t>
  </si>
  <si>
    <t>The evaluation is done before teardown, the values will change after the costing,
1. Per Kg rate of 44GSM Foam - INR 125
2. The Total Surface Area of the Foam used = 312640mm2 = 0.31m2
3. Foam Thickness - 5mm
4. Assumed Weight - 68g (using mass, volume and density relations)
5. The cost of the foam sheets used = INR 8.5
6. The cost of the adhesive used = INR 5 (assumption)
7. The estimated weight saved = 68g
8. The estimated cost saved = 8.5 + 5 = INR 13.5</t>
  </si>
  <si>
    <t>Business case reported positive on 09-Feb-24
Not advised due to air flow noise &amp; water droplet entry</t>
  </si>
  <si>
    <t>2311-HV-ID-04</t>
  </si>
  <si>
    <t>MGI,
1. The Second and Third-Row Air Conditioner Vent Casings within the HVAC assembly are meant to serve several important functions related to the vehicle's heating, ventilation, and air conditioning (HVAC) system
2. The casings are manufactured from PC-ABS
Dimensions &amp; Weight,
Second Row,
Weight - 86.37g
Third-Row LH &amp; RH,
Weight - 46.5g (LH), 45.9g (RH)</t>
  </si>
  <si>
    <t>KIA,
1. The Second-Row Air Conditioner Vent Casings within the HVAC assembly are meant to serve several important functions related to the vehicle's heating, ventilation, and air conditioning (HVAC) system
2. Third-row vents are absent from the vehicle
3. The existing vent casings are manufactured from PP-TD40</t>
  </si>
  <si>
    <t>Functionality,
Air vent casings house the openings through which conditioned air is directed into the interior of the vehicle. These vents are strategically located throughout the car to ensure even distribution of air to different areas</t>
  </si>
  <si>
    <t>Replace PC-ABS with PP-TD40 in the manufacture of the Second and Third-Row Air Vent Casings in MGI</t>
  </si>
  <si>
    <t>1. The Second and Third-Row Air Vent Casings of MGI are manufactured from PC-ABS while in KIA, they're made from PP-TD40
2. Replacing PC-ABS with PP-TD40 could improve the weight and cost-effectiveness of the part
3. Chances of negative impacts are minimal since the material is already in use in KIA</t>
  </si>
  <si>
    <t>The evaluation is done before teardown, the values will change after the costing,
1. Per Kg rate of PC-ABS - INR 311.17 (assumed)
2. Per Kg rate of PP-TD40 - INR 170 (assumed)
3. The current weight of the second-row vent - 86.37g
4. The estimated weight of the proposed trim - 75.27g
5. The estimated weight saved = 86.37 - 75.27 = 11.1g
6. The current weight of the third-row LH vent - 46.5g
7. The estimated weight of the proposed trim - 40.5g
8. The current weight of the third-row RH vent - 45.9g
9. The estimated weight of the proposed trim - 40g
10. The estimated weight saved on both LH and RH sides = 46.5 - 40.5 + 45.9 - 40 = 6 + 5.9 = 11.9g
11. The current cost of the second-row vent - INR 26.86
12. The estimated cost of the proposed trim - INR 12.79
13. The estimated cost saved = 26.86 - 12.79 = INR 14.06
14. The current cost of the third-row LH vent - INR 14.4
15. The estimated cost of the proposed trim - INR 6.8
16. The current cost of the third-row RH vent - INR 14.28
17. The estimated cost of the proposed trim - INR 6.8
18. The estimated cost saved on both LH and RH sides = 14.4 - 6.8 + 14.28 - 6.8 = 7.6 + 7.48 = INR 15.08
19. Total weight saved = 11.1 + 11.9 = 23g
20. Total cost saved = 14.06 + 15.08 = INR 29.14</t>
  </si>
  <si>
    <t>2311-HV-ID-05</t>
  </si>
  <si>
    <t>MGI,
1. Fixed Vents are present on the LH Driver Side and the RH Co-Driver Side of the dashboard within the vehicle
2. These PC-ABS vents are non-adjustable and are fixed onto the air conditioner vent casings
Dimensions &amp; Weight,
Driver LH Side,
Weight - 27.1g
Co-Driver RH Side,
Weight - 39.5g</t>
  </si>
  <si>
    <t>KIA,
1. Similar vents are absent from the HVAC assembly of the vehicle
2. PP-TD40 is used in the manufacture of the vent casings</t>
  </si>
  <si>
    <t>Functionality,
Fixed vents with non-adjustable panes are designed to provide a consistent and uniform distribution of air throughout the cabin. The positioning and design of these vents aim to ensure that conditioned air reaches various areas of the vehicle interior.</t>
  </si>
  <si>
    <t>Similar fixed vents are absent from the vehicle</t>
  </si>
  <si>
    <t>Replace PC-ABS with PP-TD40 in the manufacture of both the LH Driver Side and RH Co-Driver Side Fixed Vents</t>
  </si>
  <si>
    <t>1. The fixed vents within the HVAC assembly of MGI are manufactured from PC-ABS and similar fixed vents are absent from the HVAC assembly of KIA
2. Since these fixed vents are non-coated, referring to Idea ID HV-ID-04, PC-ABS used could be replaced with PP-TD40
3. Since the trim primarily fulfils functionality and can also be manufactured using PP-TD40, MGI has the flexibility to substitute PC-ABS with PP-TD40</t>
  </si>
  <si>
    <t>The evaluation is done before teardown, the values will change after the costing,
1. Per Kg rate of PC-ABS - INR 311.17 (assumed)
2. Per Kg rate of PP-TD40 - INR 170 (assumed)
3. The current weight of the Driver LH side fixed vent - 27.17g
4. The estimated weight of the proposed trim - 23.6g
5. The current weight of the Co-Driver RH side fixed vent - 37.5g
6. The estimated weight of the proposed trim - 32.68g
7. The estimated weight saved in total = 27.17 - 23.6 + 37.5 - 32.68 = 3.57 + 4.82 = 8.39g
8. The current cost of the Driver LH side fixed vent - INR 8.45
9. The estimated cost of the proposed trim - INR 4.01
10. The current cost of the Co-Driver RH side fixed vent - INR 11.66
11. The estimated cost of the proposed trim - INR 5.55
12. The estimated cost saved in total = 8.45 - 4.01 + 11.66 - 5.5 = 4.44 + 6.16 = INR 10.6</t>
  </si>
  <si>
    <t>2311-IP-ID-01</t>
  </si>
  <si>
    <t>MGI,
1. Thinsulate is placed within the LH &amp; RH Centre Console Side Trims of the vehicle to regulate temperature fluctuations and to reduce the transmission of noise from outside the vehicle
2. Both the Thinsulate panels are hooked onto the provisions provided on the side trims
Dimensions &amp; Weight,
LH &amp; RH Centre Console Side Trims,
Surface Area - 0.23m2 (LH), 0.23m2 (RH)
Weight - 73g (LH), 73.2 (RH)</t>
  </si>
  <si>
    <t>KIA,
1. PP+PET Foam (Noiselite A3) is placed within the LH &amp; RH sides of the Centre Console Trim of the vehicle to regulate temperature fluctuations and to reduce the transmission of noise from outside the vehicle
3. The panels are hot-pressed onto the trim</t>
  </si>
  <si>
    <t>Functionality,
1. Using Thinsulate in between trims helps regulate temperature within the vehicle's interior, keeping it warmer in cold weather and cooler in hot weather. This contributes to improved comfort for passengers. 2. Thinsulate also exhibits sound-dampening properties. It helps reduce the transmission of noise from outside the vehicle, making for a quieter and more comfortable interior environment.</t>
  </si>
  <si>
    <t>Functionality,
1. PP+PET (Noiselite A3) is an NVH (Noise, Vibration, and Harshness) material, used in the application of sound absorption. It is classified as a nonwoven, microfiber material (small thin strands of fiber). With high absorption at a low weight
2. It also helps regulate temperature within the vehicle's interior</t>
  </si>
  <si>
    <t>Replace the Thinsulate used within the LH &amp; RH Centre Console Side Trims of MGI with Thermoplastic Felt</t>
  </si>
  <si>
    <t>1. MGI uses Thinsulate within its Centre Console Side Trims while KIA makes use of PP+PET foam for the same purposes
2. Felt could be used as a replacement for Thinsulate since KIA makes use of Felt within multiple interior trims for temperature insulation and vibration dampening
3. Felt has a higher noise-absorption capacity than Thinsulate, making it not only a superior replacement but also ensuring that functionality remains unchanged. MGI could explore the option of using Felt as a replacement for Thinsulate, given that Felt is considerably more budget-friendly than Thinsulate.</t>
  </si>
  <si>
    <t>The evaluation is done before teardown, the values will change after the costing,
1. Per Sq.M cost of Thinsulate - INR 204 (assumed)
2. Per Sq.M cost of Felt - INR 50 (assumed)
3. The surface area of the LH &amp; RH Centre Console Side Trims - 0.23m2
4. The current cost = INR 46.92
5. The estimated cost of the proposed felt = INR 11.5
6. The cost saved on LH &amp; RH ends = 46.92 - 11.5 = 35.42*2 = INR 70.84
7. The estimated weight saved - 146.2g (current combined weight) - 276g (estimated combined weight) = no weight savings</t>
  </si>
  <si>
    <t>Same as 2311-DA-ID-17
Suplier feedback recd. on 05-Feb-24 "250 GSM felt not possible. Minimum 1000 GSM felt will be required. Need clarity on Felt specifications." Supplier feedback recd. on 08-Feb-24 and business case found positive on 09-Feb-24</t>
  </si>
  <si>
    <t>2311-IP-ID-02</t>
  </si>
  <si>
    <t>MGI,
1. The Bottle Holder present on the Centre Console of the vehicle is meant to hold bottles or beverage containers within
2. The trim is made from PC+ABS/TPU and is fastened onto the centre console main structure
Dimensions &amp; Weight,
Length - 210mm
Width - 105mm
Weight - 100g (assumed)</t>
  </si>
  <si>
    <t>KIA,
1. The Bottle Holder present on the Centre Console of the vehicle is meant to hold bottles or beverage containers within
2. There is no separate trim as the bottle holder is part of the moulded centre console
3. The entire main trim is made from PP-E/P-TD20</t>
  </si>
  <si>
    <t>Functionality,
Bottle holders in the centre console are typically designed to securely accommodate bottles of different sizes, providing a convenient and accessible place to store beverages while driving.</t>
  </si>
  <si>
    <t>Replace PC+ABS/TPU used in the manufacture of the Centre Console Bottle Holder Trim with PP</t>
  </si>
  <si>
    <t>1. The Centre Console Bottle Holder Trim in MGI is made from PC+ABS/TPU while a separate bottle holder trim is absent in KIA
2. The Cup Holders present on the second-row middle handrest are made from PP
3. Using PP instead of PC+ABS/TPU could help improve cost-effectiveness without compromising the functionality of the trim</t>
  </si>
  <si>
    <t>The evaluation is done before teardown, the values will change after the costing,
Considering TPU as the rubber-like components covering the holder which could be kept on,
1. Per Kg rate of PC-ABS - INR 311.17
2. Per Kg rate of PP - INR 130.35
3. The current weight of the holder - 100g
4. The estimated weight of the proposed holder - 86.36g
5. The estimated weight saved = 100 - 86.36 = 13.64g
6. The current cost of the holder - INR 31.11
4. The estimated cost of the proposed holder - INR 11.25
5. The estimated cost saved = 31.11 - 11.25 = INR 19.86</t>
  </si>
  <si>
    <t>2311-IP-ID-03</t>
  </si>
  <si>
    <t>MGI,
1. The Centre Console LH and RH Garnish Trims and the Infotainment Screen Garnish Trim both are snap-fitted onto the respective parent trims within the vehicle
2. The trims serve aesthetic purposes and are manufactured from PC-ABS
Dimensions &amp; Weight,
Centre Console LH and RH Garnish Trims,
Length - 730mm
Width - 102mm
Weight - 50g (assumed)
Infotainment Screen Garnish Trim,
Length - 346mm
Width - 266mm
Weight - 30g (assumed)</t>
  </si>
  <si>
    <t>Similar trims are absent from the vehicle</t>
  </si>
  <si>
    <t>Replace PC-ABS with ABS in the manufacture of Centre Console LH and RH Garnish Trims and the Infotainment Screen Garnish Trim present within the interior of the vehicle</t>
  </si>
  <si>
    <t>1. The Centre Console LH and RH Garnish Trims and the Infotainment Screen Garnish Trim are mounted onto the centre console of MGI and are made of PC-ABS
2. These trims are absent in KIA
3. While PC-ABS offers several advantages, it's important to note that it may also come at a higher cost compared to standard ABS. Since the trim primarily fulfils aesthetic functions and can also be manufactured using ABS, MGI has the flexibility to substitute PC-ABS with ABS</t>
  </si>
  <si>
    <t>The evaluation is done before teardown, the values will change after the costing,
1. Per Kg rate of PC-ABS - INR 311.17
2. Per Kg rate of ABS - INR 165.45
3. The weight of the current Centre Console Garnish Trim - 50g (assumed)
4. The estimated weight of the proposed trim - 49g
5. The estimated weight saved on both ends = 50 - 49 = 1*2 = 2g
6. The weight of the current Infotainment Screen Garnish Trim - 30g
7. The estimated weight of the proposed trim - 29.17g
8. The estimated weight saved on both ends = 30 - 29.17 = 0.83g
9. Total weight saved = 2 + 0.83 = 2.83g
10. The cost of the current Centre Console Garnish Trim - INR 15.55
11. The estimated cost of the proposed trim - INR 8.10
12. The estimated cost saved on both ends = 15.55 - 8.10 = 7.44*2 = INR 14.88
13. The cost of the current Infotainment Screen Garnish Trim - INR 9.33
14. The estimated cost of the proposed trim - INR 4.82
15. The estimated cost saved on both ends = 9.33 - 4.82 = INR 4.50
16. Total cost saved = 14.88 + 4.50 = INR 19.38</t>
  </si>
  <si>
    <t>2311-IP-ID-04</t>
  </si>
  <si>
    <t>MGI,
1. The Front-Row Handrest Rear Trim serves as a foundation for a leather wrap, combining both aesthetic elegance and functional utility within the interior of the vehicle
2. The trim is made of ABS and is fastened onto the centre console
Dimensions &amp; Weight
Length - 208mm
Width - 126mm
Weight - 140g (assumed)</t>
  </si>
  <si>
    <t>KIA,
1. A similar trim is absent from the vehicle
2. The whole handrest section is a single trim instead of two separate trims as in the client vehicle</t>
  </si>
  <si>
    <t>Functionality,
1. The trim is designed to enhance the visual appeal of the interior. It adds a finishing touch to the centre console, providing a cohesive and polished look to the cabin
2. ABS plastics offer a good balance of strength and durability. They also possess excellent impact resistance, which is crucial for automotive applications where parts may be subject to sudden forces, such as bumpers, trim pieces, and interior components</t>
  </si>
  <si>
    <t>A similar trim is absent from the vehicle</t>
  </si>
  <si>
    <t>Replace ABS with PP-T20 in the manufacture of the Front-Row Handrest Rear Trim</t>
  </si>
  <si>
    <t>1. The Front Row Handrest Rear Trim in MGI is made of ABS
2. Referring to a similar idea (Idea ID - 2311-DA-ID-26) done within the door assembly, MGI could make use of PP-T20 instead of ABS in the manufacture of the trim as PP-T20 is considerably cheaper than ABS and would not deter the functional requirements from the trim</t>
  </si>
  <si>
    <t>The evaluation is done before teardown, the values will change after the costing,
1. Per Kg rate of ABS - INR 300 (assumed)
2. Per Kg rate of PP-T20 - INR 200 (assumed)
3. The current weight of the trim - 140g
4. The estimated weight of the proposed trim - 143.96g
5. The estimated weight saved - Nil
6. The current cost of the trim - INR 42
7. The estimated cost of the proposed trim - INR 28.6
8. The estimated weight saved = 42 - 28.6 = INR 13.4 - 15% tolerance = INR 11.39</t>
  </si>
  <si>
    <t>2311-IP-ID-05</t>
  </si>
  <si>
    <t>MGI,
1. The Dashboard Upper Trim in the vehicle is meant to enhance the aesthetic appeal and conceal underlying electronics and wiring from environmental factors
2. The trim is manufactured from PP+EPDM+T20 and is fastened onto the lower trims and the inner structure
Dimensions &amp; Weight,
Average Wall Thickness - 2.8mm
Length - 1420mm
Width - 540mm
Weight - 2900g</t>
  </si>
  <si>
    <t>KIA,
1. The Dashboard Upper Trim in the vehicle is meant to enhance the aesthetic appeal and conceal underlying electronics and wiring from environmental factors
2. The trim is manufactured from PP+T20 and is fastened onto the lower trims and the inner structure
Dimensions &amp; Weight,
Average Wall Thickness - 2.5mm
Length - 1414mm
Width - 528mm
Weight - 4200g</t>
  </si>
  <si>
    <t>Functionality,
The dashboard upper trim in cars is a multifunctional component that serves both practical and aesthetic purposes. Concealing essential safety features like airbags and sensors, the upper trim seamlessly integrates into the overall dashboard design while prioritizing occupant safety. It acts as a protective layer, shielding underlying electronics and wiring from environmental factors.</t>
  </si>
  <si>
    <t>Replace PP+EPDM+T20 with PP+T20 in the manufacture of the dashboard upper trim of the vehicle</t>
  </si>
  <si>
    <t>1. The Dashboard Upper Trim within the Instrument Panel Assembly in MGI is made from PP+EPDM+T20 while in KIA, the trim is manufactured from PP+T20
2. If additional flexibility and resilience are crucial for a particular trim component, the PP+EPDM+T20 formulation might be preferred. On the other hand, if cost and stiffness are more critical, PP+T20 might be a suitable choice.
3. To improve the cost-effectiveness of the part, MGI could replace PP+EPDM+T20 with PP-T20 in the manufacture of the part</t>
  </si>
  <si>
    <t>NVH constraints should be considered</t>
  </si>
  <si>
    <t>The evaluation is done before teardown, the values will change after the costing,
1. Per Kg rate of PP+T20 - INR 200 (assumed)
2. Per Kg rate of PP+EPDM-T20 - INR 250 (assumed)
3. The current weight of the trim - 2900g
4. The estimated weight of the proposed trim - 2623g
5. The estimated weight saved = 2900 - 2623 = 277g
6. The current cost of the trim - INR 725
7. The estimated cost of the proposed trim - INR 524.6
8. The estimated cost saved = 725 - 524.6 = INR 200.4 - 15% tolerance = INR 170.34</t>
  </si>
  <si>
    <t>2311-IP-ID-06</t>
  </si>
  <si>
    <t>MGI,
1. The Front-Row Armrest Base Trim in the vehicle is meant to host the foam padding and act as a framework, providing rigidity for the armrest
2. The trim is manufactured from PC-ABS and is fastened onto the main trim
Dimensions &amp; Weight,
Average Wall Thickness - 2.8mm
Length - 274mm
Width - 200mm
Weight - 251.23g</t>
  </si>
  <si>
    <t>KIA,
1. The Front-Row Armrest Base Trim in the vehicle is meant to host the foam padding and act as a framework, providing rigidity for the armrest
2. The trim is manufactured from ABS and is fastened onto the main trim
Dimensions &amp; Weight,
Average Wall Thickness - 3.8mm
Length - 266mm
Width - 174mm
Weight - 196.51g</t>
  </si>
  <si>
    <t>Functionality,
It is the part onto which the foam padding is attached or glued. The armrest base provides the framework and rigidity for the armrest, while the foam padding enhances comfort for the occupants</t>
  </si>
  <si>
    <t>Replace PC-ABS with ABS in the manufacture of the Front-Row Armrest Base in MGI</t>
  </si>
  <si>
    <t>1. The Front-Row Armrest Base Trim in MGI is manufactured from PC-ABS while in KIA, the similar trim is manufactured from standard ABS
2. While PC-ABS offers several advantages, it's important to note that it may also come at a higher cost compared to standard ABS. Since the trim primarily fulfils aesthetic functions and can also be manufactured using ABS, MGI has the flexibility to substitute PC-ABS with ABS</t>
  </si>
  <si>
    <t>The evaluation is done before teardown, the values will change after the costing,
1. Per Kg rate of PC-ABS - INR 311.17 (assumed)
2. Per Kg rate of ABS - INR 165.45 (assumed)
3. The current weight of the trim = 251.23g
4. The estimated weight of the proposed trim = 244.3g
5. The estimated weight saved = 251.23 - 244.3 = 6.93g
6. The current cost of the trim = INR 78.17
7. The estimated cost of the proposed trim = INR 40.41
8. The estimated cost saved = 78.17 - 40.41 = INR 37.76 - 15% tolerance = INR 32.1</t>
  </si>
  <si>
    <t>2311-IP-ID-07</t>
  </si>
  <si>
    <t>MGI,
1. The leather-covered Dashboard Middle Trim in the vehicle is meant to enhance the aesthetic appeal and conceal underlying airbag, electronics and wiring from environmental factors
2. The trim is manufactured from PP+EPDM+T20 and is fastened onto the upper trim and the inner structure
Dimensions &amp; Weight,
Average Wall Thickness - 2.8mm
Length - 1415mm
Width - 342mm
Overall Weight including foam padding and leather upholstery - 2450g
Trim Weight - 1600g (assumed)</t>
  </si>
  <si>
    <t>KIA,
1. A similar trim is absent from the vehicle
2. The upper and lower trims are manufactured from PP-TD20
3. A smaller leather-wrapped trim is present on the left which is manufactured from PC-ABS</t>
  </si>
  <si>
    <t>Functionality,
The dashboard middle trim in the car is a multifunctional component that serves both practical and aesthetic purposes. The trim seamlessly integrates into the overall dashboard design, prioritizing occupant safety by concealing essential safety features like airbags and sensors. It also acts as a frame for the foam-padded leather upholstery</t>
  </si>
  <si>
    <t>Replace PP+EPDM+T20 with PP+T20 in the manufacture of the dashboard middle trim of the vehicle</t>
  </si>
  <si>
    <t>1. The leather-covered Dashboard Middle Trim within the Instrument Panel Assembly in MGI is made from PP+EPDM+T20 while in KIA, both the upper and lower trims are manufactured from PP+T20
2. If additional flexibility and resilience are crucial for a particular trim component, the PP+EPDM+T20 formulation might be preferred. On the other hand, if cost and stiffness are more critical, PP+T20 might be a suitable choice.
3. To improve the cost-effectiveness of the part, MGI could replace PP+EPDM+T20 with PP-T20 in the manufacture of the part</t>
  </si>
  <si>
    <t>The evaluation is done before teardown, the values will change after the costing,
1. Per Kg rate of PP+T20 - INR 200 (assumed)
2. Per Kg rate of PP+EPDM-T20 - INR 250 (assumed)
3. The current weight of the trim - 1600g
4. The estimated weight of the proposed trim - 1381g
5. The estimated weight saved = 1600 - 1381 = 219g
6. The current cost of the trim - INR 400
7. The estimated cost of the proposed trim - INR 276.2
8. The estimated cost saved = 400 - 276.2 = INR 123.8 - 15% tolerance = INR 105.23</t>
  </si>
  <si>
    <t>2311-IP-ID-08</t>
  </si>
  <si>
    <t>MGI,
1. The LH, RH and Mid Ambient Light Lenses within the dashboard assembly are fastened onto the bottom of the leather-wrapped PP+EPDM-T20 trim
2. These lenses are made of PC and the mounting provisions are of widths 30mm, 35mm and 20mm
3. Separate Locators are provided on the edges of each lens along with the mounting provisions
Dimensions &amp; Weight,
LH Side,
Length - 544mm
Width - 44mm
Weight - 39.79g
RH Side,
Length - 215mm
Width - 43mm
Weight - 18.45g
Mid,
Length - 133mm
Width - 56.8mm
Weight - 11.15g</t>
  </si>
  <si>
    <t>KIA,
1. The LH Ambient Light Lens within the dashboard assembly are fastened onto the bottom of the leather-wrapped PC-ABS trim
2. Locators are absent and the mounting provisions are smaller</t>
  </si>
  <si>
    <t>Functionality,
These mounting points are specific areas or features designed into the plastic trim pieces to secure them to the IP structure</t>
  </si>
  <si>
    <t>Functionality,
These mounting points are specific areas or features designed into the plastic trim pieces to secure them to the IP  structure</t>
  </si>
  <si>
    <t>Redesign the mounting points allocated for the fasteners on the ambient light lenses reducing it's length to 15mm across all points and removing the locators</t>
  </si>
  <si>
    <t xml:space="preserve">1. The mounting provisions on the lenses of the ambient lights mounted onto the dashboard assembly of MGI are visibly larger in dimensions than those found on the ambient light bar assemblies of KIA
2. Redesigning the provisions reducing it's width and removing the locator pins could help save material and improve the cost-effectiveness of the part </t>
  </si>
  <si>
    <t>The evaluation is done before teardown, the values will change after the costing,
1. Per Kg rate of PC - INR 361.63
2. The current combined weight of the lenses = 39.79 + 18.45 + 11.15 = 69.39g
3. The estimated combined weight after redesigning = 31.6 + 10.4 + 9.1 = 51.1g
4. The estimated weight saved = 69.39 - 51.1 = 18.29g
5. The estimated cost saved = INR 6.61</t>
  </si>
  <si>
    <t>2311-IP-ID-09</t>
  </si>
  <si>
    <t>MGI,
1. The Front-Row Armrest Main Trim in the vehicle is meant to act as a framework, providing rigidity for the armrest and maintaining its shape and durability
2. The trim is manufactured from PC-ABS and is fastened onto the base trim
Dimensions &amp; Weight,
Average Wall Thickness - 2.5mm
Length - 255mm
Width - 182mm
Weight - 169.15g</t>
  </si>
  <si>
    <t>KIA,
1. The Front-Row Armrest Main Trim in the vehicle is meant to act as a framework, providing rigidity for the armrest and maintaining its shape and durability
2. The trim is manufactured from ABS (assumed) and is fastened onto the base trim
3. The Front-Row Armrest Base Trim in the vehicle is manufactured from standard ABS
Dimensions &amp; Weight,
Average Wall Thickness - 2.5mm
Length - 280mm
Width - 172mm
Weight - 198.34g</t>
  </si>
  <si>
    <t>Functionality,
The Front-Row Armrest Main Trim, which acts as an internal framework provides structural support to the armrest, helping it maintain its shape and durability. It ensures that the armrest can withstand the weight and pressure applied during normal use.</t>
  </si>
  <si>
    <t>Replace PC-ABS with ABS in the manufacture of the Front-Row Armrest Main Trim in MGI</t>
  </si>
  <si>
    <t>1. The Front-Row Armrest Main Trim in MGI is manufactured from PC-ABS while in KIA, the similar trim is manufactured from standard ABS (assumed)
2. The Front-Row Armrest Base Trim in KIA is manufactured from standard ABS
3. While PC-ABS offers several advantages, it's important to note that it may also come at a higher cost compared to standard ABS. Since the trim primarily fulfils aesthetic functions and can also be manufactured using ABS, MGI has the flexibility to substitute PC-ABS with ABS</t>
  </si>
  <si>
    <t>The evaluation is done before teardown, the values will change after the costing,
1. Per Kg rate of PC-ABS - INR 311.17 (assumed)
2. Per Kg rate of ABS - INR 165.45 (assumed)
3. The current weight of the trim = 169.15g
4. The estimated weight of the proposed trim = 164.49g
5. The estimated weight saved = 169.15 - 164.49 = 4.66g
6. The current cost of the trim = INR 52.6
7. The estimated cost of the proposed trim = INR 27.21
8. The estimated cost saved = 52.6 - 27.21 = INR 25.39 - 15% tolerance = INR 21.5</t>
  </si>
  <si>
    <t>2311-IP-ID-10</t>
  </si>
  <si>
    <t>MGI,
1. The Front-Row Armrest Inner Cover is meant to conceal the attachment points or mounting hardware used to secure the armrest
2. The cover is manufactured from PC-ABS and is snap-fitted onto the rear trim
3. Similar Armrest Cover Trim and the Armrest Mount Bracket Cover Trim within the same assembly are manufactured from ABS
Dimensions &amp; Weight,
Length - 190mm
Width - 70mm
Weight - 33.62g</t>
  </si>
  <si>
    <t>Functionality,
The Front-Row Armrest Inner Cover is designed to conceal the attachment points or mounting hardware used to secure the armrest to the vehicle's interior. This contributes to a clean and finished appearance, hiding any visible screws or fasteners.</t>
  </si>
  <si>
    <t xml:space="preserve">A comparable trim is absent from the armrest assembly of the vehicle
</t>
  </si>
  <si>
    <t>Replace PC-ABS with ABS in the manufacture of the Front-Row Armrest Inner Cover in MGI</t>
  </si>
  <si>
    <t>1. The Front-Row Armrest Inner Cover in MGI is manufactured from PC-ABS while the similar Armrest Cover Trim and the Armrest Mount Bracket Cover Trim within the same assembly are manufactured from ABS
2. A comparable trim is absent from the armrest assembly of KIA
3. While PC-ABS offers several advantages, it's important to note that it may also come at a higher cost compared to standard ABS. Since the trim primarily fulfils aesthetic functions and can also be manufactured using ABS, MGI has the flexibility to substitute PC-ABS with ABS</t>
  </si>
  <si>
    <t>The evaluation is done before teardown, the values will change after the costing,
1. Per Kg rate of PC-ABS - INR 311.17 (assumed)
2. Per Kg rate of ABS - INR 165.45 (assumed)
3. The current weight of the trim = 33.62g
4. The estimated weight of the proposed trim = 32.69g
5. The estimated weight saved = 33.62 - 32.69 = 0.93g
6. The current cost of the trim = INR 12.14
7. The estimated cost of the proposed trim = INR 5.40
8. The estimated cost saved = 12.14 - 5.40 = INR 6.79</t>
  </si>
  <si>
    <t>2311-IP-ID-11</t>
  </si>
  <si>
    <t>MGI,
1. The Front-Row Air Conditioner Vent Casings within the HVAC assembly are meant to serve several important functions related to the vehicle's heating, ventilation, and air conditioning (HVAC) system
2. The casings are manufactured from PC-ABS
Dimensions &amp; Weight,
Driver Side,
LH,
Weight - 75.9g
RH, 
Weight - 80g
Co-Driver Side,
LH,
Weight - 62.3g
RH,
Weight - 76.4g</t>
  </si>
  <si>
    <t>KIA,
1. The Front-Row Air Conditioner Vent Casings within the HVAC assembly are meant to serve several important functions related to the vehicle's heating, ventilation, and air conditioning (HVAC) system
2. The casings are manufactured from PP-TD40</t>
  </si>
  <si>
    <t>Replace PC-ABS with PP-TD40 in the manufacture of the Front-Row Air Vent Casings in MGI</t>
  </si>
  <si>
    <t>1. The Air Vent Casings on the Front of MGI are manufactured from PC-ABS while in KIA, they're made from PP-TD40
2. Replacing PC-ABS with PP-TD40 could improve the weight and cost-effectiveness of the part
3. Chances of negative impacts are minimal since the material is already in use in KIA</t>
  </si>
  <si>
    <t>The evaluation is done before teardown, the values will change after the costing,
1. Per Kg rate of PC-ABS - INR 311.17 (assumed)
2. Per Kg rate of PP-TD40 - INR 170 (assumed)
3. The current weight of the driver-side LH trim - 75.9g
4. The estimated weight of the proposed trim - 66.1g
5. The current weight of the driver-side RH trim - 80g
6. The estimated weight of the proposed trim - 69.72g
7. The estimated weight saved on the driver's side = 75.9 - 66.1 + 80 - 69.72 = 9.8 + 10.27 = 20.07g
8. The current weight of the co-driver-side LH trim - 62.3g
9. The estimated weight of the proposed trim - 54.29g
10. The current weight of the co-driver-side RH trim - 76.4g
11. The estimated weight of the proposed trim - 66.5g
12. The estimated weight saved on the co-driver side - 62.3 - 54.29 + 76.4 - 66.5 = 8.01 + 9.9 = 17.91g
13. The current cost of the driver-side LH trim - INR 23.61
14. The estimated cost of the proposed trim - INR 11.23
15. The current cost of the driver-side RH trim - INR 24.89
16. The estimated cost of the proposed trim - INR 11.85
17. The estimated cost saved on the driver's side - 23.61 - 11.23 + 24.89 - 11.85 = 12.38 + 13.04 = INR 25.42
18. The current cost of the co-driver-side LH trim - INR 19.38
19. The estimated cost of the proposed trim - INR 9.22
20. The current cost of the co-driver-side RH trim - INR 23.77
21. The estimated cost of the proposed trim - INR 11.30
22. The estimated cost saved on the co-driver side - 19.38 - 9.22 + 23.77 - 11.30 = 10.16 + 12.47 = INR 22.63
23. The total weight saved = 20.07 + 17.91 = 37.98g
24. The total cost saved = 25.42 + 22.63 = INR 48.05</t>
  </si>
  <si>
    <t>2311-IP-ID-12</t>
  </si>
  <si>
    <t>MGI,
1. The cup holder cover present mounted onto the cup holders within the centre console of the vehicle is fixed onto the Cup Holder Cover Mounts LH &amp; RH
2. The Mounts are made from PC-ABS and are fastened onto the centre console assembly
Dimensions &amp; Weight,
Length - 263mm
Width - 108mm
Weight - 91g</t>
  </si>
  <si>
    <t>KIA,
1. Comparable trim is absent from the IP assembly of the vehicle
2. Cup Holders are integrated into the centre console trim and covers are absent from the same</t>
  </si>
  <si>
    <t>Functionality,
The mounting brackets secure the cover, ensuring it remains attached to the cup holder and functions as intended. The brackets are designed to withstand the stresses associated with the repeated opening and closing of the cup holder cover. They contribute to the overall stability and durability of the cover, ensuring that it remains functional over the vehicle's lifespan.</t>
  </si>
  <si>
    <t>Comparable trim is absent from the IP assembly of the vehicle</t>
  </si>
  <si>
    <t>Replace PC-ABS used in the manufacture of Cup Holder Cover Mounts LH &amp; RH within the IP assembly of MGI with standard ABS</t>
  </si>
  <si>
    <t>1. The Cup Holder Cover Mounts LH &amp; RH in MGI are manufactured from PC-ABS while comparable trim is absent from the IP assembly of KIA
2. While PC-ABS offers several advantages, it's important to note that it may also come at a higher cost compared to standard ABS. Since the trim primarily fulfils functionality over aesthetics and can also be manufactured using ABS with comparable rigidity, MGI has the flexibility to substitute PC-ABS with ABS</t>
  </si>
  <si>
    <t>The evaluation is done before teardown, the values will change after the costing,
1. Per Kg rate of PC-ABS - INR 311.17 (assumed)
2. Per Kg rate of ABS - INR 165.45 (assumed)
3. The current weight of the trim = 91g
4. The estimated weight of the proposed trim = 87.66g
5. The estimated weight savings on both sides = 91 - 87.66 = 3.34*2 = 6.68g
6. The current cost of the trim = INR 28.31
7. The estimated cost of the proposed trim = INR 14.50
8. The estimated cost savings on both sides = 28.31 - 14.50 = 13.81*2 = INR 27.62</t>
  </si>
  <si>
    <t>2311-IP-ID-13</t>
  </si>
  <si>
    <t>MGI,
1. The Glovebox Lock Pins 1 &amp; 2 within the glovebox assembly of the vehicle are meant to securely lock the glovebox door and resist it from opening while driving
2. Both the Pins 1 &amp; 2 are manufactured from POM
Dimensions &amp; Weight,
Pin 1,
Length - 225mm
Width - 33.62mm
Weight - 20.14g
Pin 2,
Length - 220mm
Width - 20.23mm
Weight - 18.16g</t>
  </si>
  <si>
    <t>KIA,
1. The Glovebox Lock Pins 1 &amp; 2 within the glovebox assembly of the vehicle are meant to securely lock the glovebox door and resist it from opening while driving
2. Both the Pins 1 &amp; 2 are manufactured from PA6-GF30
Dimensions &amp; Weight,
Pin 1,
Length - 240mm
Width - 59.35mm
Weight - 29.77g
Pin 2,
Length - 240mm
Width - 32mm
Weight - 23.11g</t>
  </si>
  <si>
    <t>Functionality,
The lock pins help protect the contents of the glovebox from damage or displacement during vehicle movement. When the glovebox is securely locked, items inside are less likely to shift or be affected by sudden stops or turns</t>
  </si>
  <si>
    <t>Replace POM with PA6-GF30 in the manufacture of Glove Box Lock Pins 1 &amp; 2 within the IP assembly of MGI</t>
  </si>
  <si>
    <t>1. The Glove Box Lock Pins 1 &amp; 2 within MGI are manufactured from POM while in KIA, they are made from PA6-GF30
2. PA6-GF30 is often more cost-effective than POM. If cost is a significant factor and the differences in material properties are acceptable for the application, PA6 might be a viable alternative
3. Replacing POM with PA6-GF30 could thereby improve both the overall weight and cost-effectiveness of the pins</t>
  </si>
  <si>
    <t>The evaluation is done before teardown, the values will change after the costing,
1. Per Kg rate of POM - INR 230 (assumed)
2. Per Kg rate of PA6-GF30 - INR 195 (assumed)
3. The current weight of Pin 1 = 20.14g
4. The estimated weight of the proposed pin = 15.99g
5. The current weight of Pin 2 = 18.16g
6. The estimated weight of the proposed pin = 14.42g
7. The estimated weight savings on both pins = 20.14 - 15.99 + 18.16 - 14.42 = 4.15 + 4.04 = 8.18g
8. The current cost of Pin 1 = INR 4.63
4. The estimated cost of the proposed pin = INR 3
5. The current cost of Pin 2 = INR 4.17
6. The estimated cost of the proposed pin = INR 2.73
7. The estimated cost savings on both pins = 4.6 - 3 + 4.17 - 2.73 = 1.6 + 1.44 = INR 3.04</t>
  </si>
  <si>
    <t>2311-IP-ID-14</t>
  </si>
  <si>
    <t>MGI,
1. The Instrument Cluster Fascia within the vehicle is present protecting the instrument console from dust debris and other external factors within the IP assembly of the vehicle
2. The entire trim is manufactured from PC-ABS and is snap-fitted onto the main trim
Dimensions &amp; Weight,
Length - 627mm
Width - 190mm
Weight - 393.46g</t>
  </si>
  <si>
    <t>KIA,
1. The Instrument Cluster Fascia within the vehicle is present protecting the instrument console from dust debris and other external factors within the IP assembly of the vehicle
2. The entire trim is manufactured from PP-TD20 and is snap-fitted onto the main trim
Dimensions &amp; Weight,
Length - 406mm
Width - 195mm
Weight - 222.81g</t>
  </si>
  <si>
    <t>Functionality,
The fascia acts as a protective covering for the instrument cluster, safeguarding it from dust, dirt, and potential damage. It helps maintain the clarity and visibility of the gauges and indicators within the cluster.</t>
  </si>
  <si>
    <t>Redesign the Instrument Cluster Fascia separating both the garnish trim and the fascia while simultaneously replacing PC-ABS with PP-TD20 in the manufacture of the separated fascia</t>
  </si>
  <si>
    <t>1. The Instrument Cluster Fascia in MGI is integrated into the garnish trim and is made from PC-ABS while in KIA, the separate fascia is made from PP-TD20
2. Separating the Fascia from the trim and replacing PC-ABS with PP-TD20 in the manufacture of the same could help improve cost-effectiveness without compromising the functionality of the product</t>
  </si>
  <si>
    <t>Both the separated trims can be snap-fitted together or plastic welded together</t>
  </si>
  <si>
    <t>The evaluation is done before teardown, the values will change after the costing,
1. Per Kg rate of PC-ABS - INR 311.17
2. Per Kg rate of PP-TD20 - INR 200 (assumed)
3. The current weight of the trim - 393.46g
4. The estimated weight of the trim if separated - 160g
5. The estimated weight of the proposed trim - 150g
6. The estimated weight saved = 160 - 150g
7. The estimated cost of the trim if separated = INR 49.78
8. The estimated cost of the proposed trim = INR 30
9. The estimated cost saved = 49.78 - 30 = 19.78 - 30% tolerance (including new setup) = INR 13.84</t>
  </si>
  <si>
    <t>2311-IP-ID-15</t>
  </si>
  <si>
    <t>MGI,
1. The IP LHS Trim and the IP RHS Trim (Instrument Cluster Fascia) are finished in black and snap-fitted onto the IP assembly to improve the aesthetic appeal of the interior of the vehicle
2. The trims are manufactured from PC-ABS and are black paint-coated
Dimensions &amp; Weight,
IP LHS Trim,
Length - 590mm
Width - 167mm
Weight - 152.72g
IP RHS Trim,
Length - 627mm
Width - 190mm
Weight - 393.46g</t>
  </si>
  <si>
    <t>KIA,
1. Comparable trim is absent from the LH side
2. On the RH side, the Instrument Cluster Top and Bottom Trims are manufactured from PC-ABS and are black-paint coated</t>
  </si>
  <si>
    <t>Functionality,
These trims serve primarily aesthetic purposes, enhancing the overall design and visual appeal of the car's interior. They do not have a functional impact on the performance or operation of the vehicle but contribute to the overall style and feel of the cabin.</t>
  </si>
  <si>
    <t>Replace PC-ABS with ABS in the manufacture of IP LHS &amp; RHS Trims since the finish could be achieved on ABS-made trims as well</t>
  </si>
  <si>
    <t>1. The IP LHS and RHS trims are manufactured from PC-ABS in MGI
2. Both ABS and PC-ABS can be used for a piano black finish, but the process may need to be adjusted based on the material to obtain an identical finish
3. Replacing PC-ABS with ABS could help improve the cost and weight efficiency of both the trims</t>
  </si>
  <si>
    <t>The evaluation is done before teardown, the values will change after the costing,
1. Per Kg rate of PC-ABS - INR 311.17 (assumed)
2. Per Kg rate of ABS - INR 165.45 (assumed)
3. The current weight of the LHS Trim - 152.7g
4. The estimated weight of the proposed trim - 147.09g
5. The current weight of the RHS Trim - 393.4g
6. The estimated weight of the proposed trim - 378.9g
7. The total weight saved = (152.7 - 147.09) + (393.4 + 378.9) = 5.61 + 14.5 = 20.11g
8. The current cost of the LHS Trim - INR 47.51
9. The estimated cost of the proposed trim - INR 24.33
10. The current cost of the RHS Trim - INR 122.41
11. The estimated cost of the proposed trim - INR 62.68
12. The total cost saved = (47.51 - 24.33) + (122.41 - 62.68) = 23.18 + 59.73 = INR 82.91 - 15% tolerance = INR 70.47</t>
  </si>
  <si>
    <t>2311-IP-ID-16</t>
  </si>
  <si>
    <t>MGI,
1. The IP LHS and RHS Decorative Trims are present on all four HVAC vents and the Instrument Cluster Fascia. They are meant to improve the overall aesthetic appeal of the interior of the vehicle
2. All five trims are manufactured from PC-ABS and are snap-fitted onto the assembly
Dimensions &amp; Weight,
Fascia,
Length - 328mm
Width - 183mm
Weight - 25.4g
LHS 1,
Length - 156mm
Width - 31.09mm
Weight - 16.16g
LHS 2,
Length - 120.24mm
Width - 28mm
Weight - 12.32g
RHS 1,
Length - 76.24mm
Width - 28.02mm
Weight - 8.66g
RHS 2,
Length - 169mm
Width - 35.7mm
Weight - 17.65g</t>
  </si>
  <si>
    <t>KIA,
1. The IP LHS, RHS and Mid Decorative Trims are present on all four HVAC vents and are meant to improve the overall aesthetic appeal of the interior of the vehicle
2. All three trims are manufactured from PC-ABS and are snap-fitted onto the assembly</t>
  </si>
  <si>
    <t>Functionality,
The AC garnish trim and the instrument cluster fascia trims are part of the interior trim components designed to enhance the aesthetics or functionality of the air conditioning system. The trims are often designed to complement the overall interior design, adding a touch of style or elegance around the AC vents</t>
  </si>
  <si>
    <t>Functionality,
The AC garnish trims are part of the interior trim components designed to enhance the aesthetics or functionality of the air conditioning system. The trims are often designed to complement the overall interior design, adding a touch of style or elegance around the AC vents</t>
  </si>
  <si>
    <t>Replace PC-ABS with ABS in the manufacture of both Instrument Cluster Fascia Decorative Trim and the IP LHS &amp; RHS Decorative Trims since the finish could be achieved on ABS-made trims as well</t>
  </si>
  <si>
    <t>1. Both the Instrument Cluster Fascia Decorative Trim and the IP LHS and RHS Decorative trims are manufactured from PC-ABS in MGI
2. Both ABS and PC-ABS can be used for a similar finish, but the process may need to be adjusted based on the material to obtain an identical finish (refer to Idea ID - 2311-DA-ID-15)
3. Replacing PC-ABS with ABS could help improve the cost and weight efficiency of all the trims</t>
  </si>
  <si>
    <t xml:space="preserve">The evaluation is done before teardown, the values will change after the costing,
1. Per Kg rate of PC-ABS - INR 311.17 (assumed)
2. Per Kg rate of ABS - INR 165.45 (assumed)
3. The current combined weight - 80.19g
4. The estimated combined weight - 77.16g
5. The estimated weight saved = 80.19 - 77.16 = 3.03g
6. The current combined cost - INR 24.95
7. The estimated combined cost - INR 12.76
8. The estimated cost saved = 24.95 - 12.76 = INR 12.19 </t>
  </si>
  <si>
    <t>2311-IP-ID-17</t>
  </si>
  <si>
    <t>MGI,
1. 184 Kg/M3 foam is used within the Decorative Trim inside the IP assembly of the vehicle to provide a soft touch surface to occupants who come in contact with the trim
2. The foam is glued onto the decorative trim
Dimensions &amp; Weight,
Density - 184 Kg/M3
Surface Area - 170100mm2
Weight - 425g</t>
  </si>
  <si>
    <t>KIA,
1. A similar setup is absent from the IP assembly
2. Meanwhile, the Co-Driver Side Decorative Trim employs 70 Kg/M3 foam within itself to provide a soft touch surface</t>
  </si>
  <si>
    <t>Functionality,
The foam can be used to give certain areas of the dashboard a more refined and soft appearance. It also provides a softer feel when touched. This can enhance the tactile comfort of the dashboard, especially in areas where occupants may come into contact, such as around buttons, switches, or armrests.</t>
  </si>
  <si>
    <t>Reduce the density of the foam used in between the Dashboard Decorative Trims from 184 Kg/M3 to 70 Kg/M3 in MGI</t>
  </si>
  <si>
    <t>1. The foam placed between the dashboard decorative trims and the dashboard panel is 184 Kg/M3 in MGI while a similar setup is absent in KIA
2. The foam used within the co-driver side decorative trim in KIA is 70 Kg/M3
3. Making use of foam with a lower density could help reduce the overall weight, simultaneously improving the overall cost-effectiveness of the component without negatively impacting the functionality of the part</t>
  </si>
  <si>
    <t>The evaluation is done before teardown, the values will change after the costing,
1. The per Sq.M rate of 185 Kg/M3 foam = INR 350 (assumed)
2. The per Sq.M rate of 70 Kg/M3 foam = INR 185 (assumed)
3. The total surface area = 170100mm2 = 0.170100m2
4. The current weight of the foam = 425g
5. The estimated weight of the foam = 161.6g
6. The estimated weight saved = 425 - 161.6 = 263.4g
7. The current cost of the foam = INR 59.5
5. The estimated cost of the foam = INR 31.45
6. The estimated cost saved = 59.5 - 31.45 = INR 28.05 - 15% tolerance = INR 23.84</t>
  </si>
  <si>
    <t>2311-IP-ID-18</t>
  </si>
  <si>
    <t>MGI,
1. The Defroster LH and RH Trims are mounted onto a Reinforcement Trim which later gets mounted onto the dashboard upper trim within the vehicle.
2. The entire Reinforcement Trim is then hot pressed onto the upper trim.
3. The trim is manufactured from PP-TD20
Dimensions &amp; Weight,
Length - 1336mm
Width - 195mm
Weight - 744g</t>
  </si>
  <si>
    <t>KIA,
1. A similar trim is absent from the IP assembly.
2. The Defroster Trims are directly mounted onto the Dashboard Assembly Upper Trim</t>
  </si>
  <si>
    <t>Functionality,
Reinforcement Trims within the dashboard assembly are components designed to provide strength, rigidity, and support to various dashboard elements. The Defroster Trims LH &amp; RH are also mounted onto the same trim in this specific scenario.</t>
  </si>
  <si>
    <t>Comparable trims are absent from the vehicle.</t>
  </si>
  <si>
    <t>Redesign the setup removing the entire reinforcement trim and combine the highlighted area shown in the picture into the Dashboard Assembly Upper Trim making it a single trim</t>
  </si>
  <si>
    <t xml:space="preserve">1. MGI makes use of a separate trim to mount the defroster trims while in KIA, there is no separate trim present.
2. The reinforcement trim can be removed, and the vents and the defroster trim mounting points could be relocated onto the dashboard upper trim panel as seen in KIA.
3. Doing so could help reduce overall weight, complexity and thereby improve cost-efficiency. </t>
  </si>
  <si>
    <t>1. The mounting points for the defroster trims would be relocated onto the Dashboard Upper Trim as seen in KIA
2. Vents would also be relocated</t>
  </si>
  <si>
    <t>The evaluation is done before teardown, the values will change after the costing,
1. Per Kg rate of PP-T20 = INR 200 (assumed)
2. The estimated weight saved after redesigning = 200g (assumed)
3. The estimated cost saved = 40 - 20% tolerance = INR 32</t>
  </si>
  <si>
    <t>2311-IP-ID-19</t>
  </si>
  <si>
    <t>MGI,
1. To mitigate NVH-related issues, Thinsulate Sheets are employed within the vehicle's dashboard and control panel assemblies
2. A pair of thinsulate sheets are used on the LH and RH sides of the control panel and a single thinsulate sheet covers the dashboard area
Dimensions &amp; Weight,
Control Panel LH &amp; RH Thinsulates,
Length - 980mm
Width - 385mm
Projected Area = 226380mm2 = 0.226m2
Weight - 74.94g
GSM - 48
Dashboard Panel Thinsulate,
Length - 1358mm
Width - 178mm
Projected Area = 1,93,379mm2 = 0.193m2
Weight - 66.13g
GSM - 48</t>
  </si>
  <si>
    <t>KIA,
1. To mitigate NVH-related issues, PP-PET Noiselite Sheets are employed within the vehicle's dashboard and control panel assemblies
2. A pair of noiselite sheets are used on the LH and RH sides of the control panel and even though a comparable trim to the one used in MGI is absent, three noiselite sheets are used to cover the HVAC area
GSM - 58.24</t>
  </si>
  <si>
    <t>Replace the Thinsulate Acoustic Insulation used within the Dashboard and Control Panel for NVH restriction within MGI with Noiselite PP-PET Insulation as used in KIA</t>
  </si>
  <si>
    <t>1. MGI is using Thinsulate within the Dashboard and Control Panel assemblies for NVH restriction while KIA makes use of Noiselite PP-PET for the same purpose within similar assemblies
2. Noiselite has a higher noise-absorption capacity than Thinsulate, making it not only a superior replacement but also ensuring that functionality remains unchanged. MGI could explore the option of using Noiselite as a replacement for Thinsulate, given that Noiselite is considerably more budget-friendly than Thinsulate.</t>
  </si>
  <si>
    <t>The evaluation is done before teardown, the values will change after the costing,
1. The cost of the Thinsulate per square meter - INR 204
2. The cost of Noiselite per square meter - INR 155.49
3. The surface area of the control panel thinsulate - 0.226m2
4. The current cost = INR 46.10
5. The estimated cost after using noiselite instead = INR 35.14
6. Total cost saved on both LH and RH sides = 46.10 - 35.14 = 10.96*2 (LH &amp; RH) = INR 21.92
7. The surface area of the dashboard panel thinsulate - 0.193m2
8. The current cost = INR 39.37
9. The estimated cost after using noiselite instead = INR 30
10. Total cost saved = 39.37 - 30 = INR 9.37
11. The total cost savings = 21.92 + 9.37 = INR 31.29
12. The total weight savings = Nil</t>
  </si>
  <si>
    <t>2311-IT-ID-01</t>
  </si>
  <si>
    <t>MGI,
1. The foot pad is made up of thermocol is provided at the footwell area of the co-driver seat.
2. The front side of the foot pad is glued to the floor mat, and the rear side has a fabric cover.
3. Dimension and weight (foot pad):
Length = 480 mm
Width = 275 mm
Height = 53 mm
Weight = 154 g</t>
  </si>
  <si>
    <t>KIA,
1. The foot pad is made up of thermocol is provided at the footwell area of the co-driver seat.
2. The front side of the foot pad is glued to the floor mat.
3. Dimension and weight (foot pad):
Length = 455 mm
Width = 285 mm
Height = 38 mm
Weight = 90 g</t>
  </si>
  <si>
    <t>Functionality:
The foot pad is provided for the comfort to reduce fatigue, in the event of sudden braking or a collision, having  feet on the foot pad can help the passenger maintain a stable and secure position.</t>
  </si>
  <si>
    <t>Remove the fabric cover pasted onto the foot pad provided at the footwell area of the co-driver seat.</t>
  </si>
  <si>
    <t>1. In MGI, the foot pad is placed under the floor mat, and the floor mat is glued onto the front side of the foot pad, the rear side of the foot pad is not visible to the passenger. Hence, the fabric cover provided on the foot pad can be eliminated.
2. Eliminating the fabric cover will result in cost saving without tempering the functionality of the foot pad.</t>
  </si>
  <si>
    <t>The evaluation is done before teardown, the values will change after costing.
1. Area of the fabric = 112200 mm2
2. Cost per meter of the fabric = INR 60 (assumption)
3. Estimated cost of fabric saving = INR 6.7
4. Estimated cost of glue saving = INR 1 (assumption)
5. Total estimated cost saving = 6.7+1 = INR 7.7
6. Estimated weight saving = 20 g</t>
  </si>
  <si>
    <t>2311-IT-ID-02</t>
  </si>
  <si>
    <t>MGI,
1. A piece of seat belt webbing looped and stitched onto the seat belt webbing of the co-driver seat.
2. At the driver side, the seat belt webbing has a plastic push clip.
3. The piece of webbing at the co-driver side is double line stitched.
4. All other six seats have plastic push clip.
5. Length of the webbing piece is 120mm, and the outer diameter of the push clip is 14mm.</t>
  </si>
  <si>
    <t>KIA,
1. A plastic push clip is affixed to each seat belt webbing for secure fastening
2. Outer diameter of the push clip is 10mm.</t>
  </si>
  <si>
    <t>Functionality:
The piece of the webbing and the plastic push clip acts as a stopper for the latch plate.</t>
  </si>
  <si>
    <t>Functionality:
The plastic push clip acts as a stopper for the latch plate.</t>
  </si>
  <si>
    <t>Eliminate the seal belt webbing used at the co-driver side and use the plastic push clip used at the driver seat belt webbing</t>
  </si>
  <si>
    <t>1. The seat belt webbing of co-driver side of MGI has a separate piece of webbing looped and stitched, whereas at the driver side, plastic push clip is used. In KIA, all the seat belt webbing have plastic push clip. Hence, the same methodology can be implemented in MGI.
2. The separate webbing can be eliminate and plastic push clip can be used as it is used at the driver side.
3. Replacing the separate webbing with the plastic push clip does not disturb the functionality of the webbing.</t>
  </si>
  <si>
    <t>The evaluation is done before teardown, the values will change after costing.
1. Length of the separate webbing to be eliminated = 120mm
2. Per meter cost of seat belt webbing = INR 70 (assumed)
3. Estimated cost of the separate webbing = INR 8.4
4. Estimated weight of the separate webbing = 16 g (assumed)
5. Cost of plastic push clip to be added = INR 1 (assumed)
Total estimated cost saving = INR 7.4
Total estimated weight saving = 16 g</t>
  </si>
  <si>
    <t>2311-IT-ID-03</t>
  </si>
  <si>
    <t>MGI,
1. Within the interior trims of the vehicle, a trim piece covers the mounting point of the rearview mirror (IRVM), connector set, and the auto rain sensor for the wipers
2. The trim is made of PP-T20 and it has a wall thickness of 2.5mm
Dimensions &amp; Weight,
Length - 210mm
Width - 134mm
Weight - 94g</t>
  </si>
  <si>
    <t>KIA,
1. Within the interior trims of the vehicle, a trim piece covers the mounting point of the rearview mirror (IRVM) and the connector set mounted onto the IRVM
2. The trim is made of PC-ABS and it has a wall thickness of 1.5mm
Dimensions &amp; Weight,
Length - 70mm
Width - 30mm
Weight - 8g</t>
  </si>
  <si>
    <t>Functionality,
1. This trim piece is an important part of the interior design and functionality of the car, ensuring that components like the IRVM, connector set, and rain sensor are properly integrated and protected</t>
  </si>
  <si>
    <t>Functionality,
1. This trim piece is an important part of the interior design and functionality of the car, ensuring that components like the IRVM and the connector set are properly integrated and protected</t>
  </si>
  <si>
    <t>Reduce the thickness of the trim piece found protecting the ORVM mount, connector set, and the auto rain sensor from 2.5mm to 2mm</t>
  </si>
  <si>
    <t>1. The trim covering the IRVM, connector set, and auto rain sensor has a wall thickness of 2.5mm while the trim serving the same function in KIA has a wall thickness of 1.5mm
2. MGI could reduce the wall thickness of the trim piece as no direct load is acting on the trim and the reduction in wall thickness won't affect the functionality in any ways</t>
  </si>
  <si>
    <t>The evaluation is done before teardown, the values will change after the costing
1. The price of PP T20 per Kg - INR 210
2. Current weight of the trim - 94g
3. Current cost of the trim - INR 19.74
4. The weight of the proposed trim (assumed) - 75g
5. Cost of the proposed trim - INR 15.72
6. The estimated weight saved - 19g
7. The estimated cost saved - INR 4.02</t>
  </si>
  <si>
    <t>2311-IT-ID-04</t>
  </si>
  <si>
    <t>MGI,
1. TPE Coasters/Inserts are positioned at the base of storage areas, including the front and rear door recesses, front dual cup holder, front center armrest storage compartment, and the storage compartment beneath the second-row AC vent
2. PP+EPDM Coasters/Inserts are positioned at the base of the third-row LH and RH side cup holders
Dimensions &amp; Weight,
LH and RH Front Door Recesses,
Length - 144mm
Width - 43mm
Weight - 14.21g
LH and RH Second Row Door Recesses,
Length - 114mm
Width - 37mm
Weight - 9.47g
Front Center Console Dual Cup Holders,
Length - 159mm
Width - 72mm
Weight - 22.28g
Front Center Armrest Storage Compartment,
Length - 116mm
Width - 102mm
Weight - 27.28g
Second Row AC Vent,
Length - 160mm
Width - 103mm
Weight - 39.93g</t>
  </si>
  <si>
    <t>KIA,
1. Coasters/Inserts are absent from the cup holders and storage compartments in KIA
2. Rather than using individual coasters or inserts in storage compartments and cup holders, textured, non-slip surfaces are incorporated directly into the bottom of these compartments</t>
  </si>
  <si>
    <t>Replace the TPE Coasters/Inserts placed at the bottom of the cup holders and storage areas with PP+EPDM Coasters/Inserts</t>
  </si>
  <si>
    <t>1. TPE coasters/inserts are placed at the bottom of the storage areas like the front and rear door recesses, front dual cup holder, front center armrest storage compartment, and the storage compartment beneath the second-row AC vent while PP+EPDM coasters/inserts are used within the third-row cup holders
2. Coasters/Inserts are absent from the cup holders and storage compartments in KIA
3. Replacing TPE with PP+EPDM in the manufacture of these coasters/inserts is feasible without compromising the intended functionality of the part as PP+EPDM coasters/inserts are already in use in the third row of the vehicle</t>
  </si>
  <si>
    <t>The evaluation is done before teardown, the values will change after the costing,
1. Per Kg rate of TPE - INR 300 (assumed)
2. Per Kg rate of PP+EPDM - INR 230 (assumed)
3. The current combined weight of the coasters/inserts =14.21*2 + 9.47*2 + 22.28 + 27.28 + 39.93 = 136.85g
4. The estimated weight of the coasters/inserts after the material change = 123.28g (assumed using Mass, Density, and Volume relations)
5. The total weight saved = 136.85 - 123.28 = 13.56g
6. The current combined cost of the coasters/inserts - INR 41
7. The estimated cost of the coasters/inserts after the material change - INR 28.33
8. The total cost saved = 41 - 28.33 = INR 12.67</t>
  </si>
  <si>
    <t>2311-IT-ID-05</t>
  </si>
  <si>
    <t>MGI,
1. A Coaster/Insert is positioned at the base of the front centre armrest storage compartment
2. The component is manufactured from TPE and can be easily removed as required
Dimensions &amp; Weight,
Front Center Armrest Storage Compartment,
Length - 116mm
Width - 102mm
Weight - 27.28g</t>
  </si>
  <si>
    <t>KIA,
1. A Coaster/Insert is positioned at the base of the front centre armrest storage compartment
2. The component is manufactured from Fabric and can be easily removed as required
Dimensions &amp; Weight,
Front Center Armrest Storage Compartment,
Length - 140mm
Width - 120mm
Weight - 5.89g</t>
  </si>
  <si>
    <t>Functionality,
1. The Coasters/Inserts placed at the bottom of these storage areas help absorb vibrations and dampen any noise or rattling that might occur while driving. These pads can be removed or cleaned separately, making it easier to clean spills, crumbs, or any residue that may accumulate at the bottom of the cup holder
2. They also serve aesthetics covering the bolts fastened onto the bottom of these storage compartments</t>
  </si>
  <si>
    <t>Replace the TPE Coaster/Insert positioned at the base of the front centre armrest storage compartment with a Fabric one</t>
  </si>
  <si>
    <t>1. TPE coasters/inserts are placed at the bottom of the front centre armrest storage compartment while a fabric one is used in KIA
2. Replacing TPE with fabric in the manufacture of these coasters/inserts is feasible without compromising the intended functionality of the part</t>
  </si>
  <si>
    <t>The evaluation is done before teardown, the values will change after the costing,
1. Per Kg rate of TPE - INR 300 (assumed)
2. Per Kg rate of PP+EPDM - INR 250 (assumed)
3. The current weight of the coaster/insert = 27.28g
4. The estimated weight of the coaster/insert after the material change = 19.66g (assumed using Mass, Density, and Volume relations)
5. The total weight saved = 27.28 - 19.66 = 7.62g
6. The current cost of the coaster/insert - INR 8.18
7. The estimated cost of the coaster/insert after the material change - INR 4.91
8. The total cost saved = 8.18 - 4.9 = INR 3.28</t>
  </si>
  <si>
    <t>2311-IT-ID-06</t>
  </si>
  <si>
    <t>MGI,
1. The dead pedal is covered with the floor mat above that a dedicated trim is snap-fitted onto the elevated bracket welded onto the left side of the driver's footwell. 
2. The dead pedal trim is made of PP-T20.
3. Three steel clips are used to snap-fit the trim onto the bracket.
Dimensions &amp; Weight,
Length - 240 mm
Width - 70 mm
Height - 45 mm
Weight - 87.36g</t>
  </si>
  <si>
    <t>KIA,
The dead pedal is covered with the floor mat and no dedicated trim is provided.</t>
  </si>
  <si>
    <t>Functionality:
A dead pedal is given to reduce fatigue and provide more ergonomics to the driver.</t>
  </si>
  <si>
    <t>Functionality:
A footrest is given to reduce fatigue and provide more ergonomics to the driver.</t>
  </si>
  <si>
    <t>Eliminate the dead pedal trim provided in MGI.</t>
  </si>
  <si>
    <t>1. In MG, the dead pedal is covered with the floor mat, and above that dedicated dead pedal trim is provided while in KIA the dead pedal is covered with the floor mat, and no dedicated trim is provided.
2. The dead pedal trim can be eliminated as the dead pedal is covered with a floor mat, which will add to cost savings.</t>
  </si>
  <si>
    <t>The value could be changed after costing as this is done before teardown:
1. Per kg cost of dead pedal trim = INR 220/kg
2. Per kg cost of Steel Clips = INR 140/kg
3. Weight of dead pedal trim = 83.94g
4. Weight of Steel Clips = 3.42g.
5. Estimated cost of dead pedal trim= INR 18.46
6. Estimated cost of Steel Clips = INR 0.48
Estimated cost saving = 18.46 + 0.48 = INR 18.94
Estimated weight saving = 83.94 g</t>
  </si>
  <si>
    <t>PP Approval required. 
Business case reported positive on 09-Feb-24
SGMW feedback on 22-Mar-24 is “ Reduced vehicle performance”</t>
  </si>
  <si>
    <t>Confirm date for sample availability (Functional &amp; Appearance check) - 1Nos 6 seater carpet without cut-out for dead pedal</t>
  </si>
  <si>
    <t>2311-IT-ID-07</t>
  </si>
  <si>
    <t>MGI,
1. Within the interior trims of the vehicle, a trim piece covers the mounting point of the rearview mirror (IRVM), connector set, and the auto rain sensor for the wipers
2. The trim is made of PP-T20 and is snap-fitted onto each other
3. Trim pieces used to cover the mounting points of the seating assemblies are made of PP
Dimensions &amp; Weight,
Length - 210mm
Width - 134mm
Weight - 96g</t>
  </si>
  <si>
    <t>KIA,
1. Within the interior trims of the vehicle, a trim piece covers the mounting point of the rearview mirror (IRVM) and the connector set mounted onto the IRVM
2. The trim is made of PC-ABS</t>
  </si>
  <si>
    <t>Functionality,
1. Talc-filled Polypropylene (PP Talc) is a composite material where talc, a naturally occurring mineral, is added to polypropylene which thereby imparts specific properties to the base polypropylene like increased stiffness, increased heat resistance, and reduced shrinkage. Etc
2. As a rough estimate, using 20% talc filler in PP can potentially increase its heat resistance by up to 10-20 degrees Celsius (18-36 degrees Fahrenheit) compared to unfilled PP</t>
  </si>
  <si>
    <t>Functionality,
The specific properties provided by PC-ABS are high impact strength, good heat resistance, and dimensional stability. Etc</t>
  </si>
  <si>
    <t>Replace PP-T20 with standard PP in the manufacture of the trim piece covering the mounting point of the rearview mirror (IRVM), connector set, and the auto rain sensor for the wipers</t>
  </si>
  <si>
    <t>1. The trim covering the IRVM, connector set, and auto rain sensor is made of PP-TF 20
2. MGI has the option to manufacture the same trim using PP instead of PP-T20
3. Since the trim is not subjected to any direct load and utilizing PP-T20 only raises the heat resistance by 10°C from 160°C, the necessity for using PP-T20 is minimal
4. If cost is a primary consideration and the specific properties provided by talc-filled PP are not required for a particular application, standard PP may be the more economical choice</t>
  </si>
  <si>
    <t>The evaluation is done before teardown, the values will change after the costing,
1. Per Kg rate of PP-T20 - INR 200 (assumed)
2. Per Kg rate of PP - INR 180 (assumed)
3. The current weight of the trim piece - 96g
4. The estimated weight of the proposed trim piece - 79.41 (assumed using mass, volume, and density relation)
5. The estimated weight saved = 96 - 79.41 = 16.59g
6. The current cost of the trim piece = INR 19.2
7. The estimated cost of the proposed trim piece = INR 14.29
8. The estimated cost saved = 19.2 - 14.29 = INR 4.91</t>
  </si>
  <si>
    <t>2311-IT-ID-08</t>
  </si>
  <si>
    <t>MGI,
1. MGI includes a four-layered floor carpet in their vehicle design i.E., Fabric, PE sheet, EPDM sheet and PU Foam.
2. At the top, MGI is affixing fabric directly to the PE sheet.
3. MGI is supplying an EPDM sheet that is placed under the floor carpet and adhered to PU Foam.
Dimensions:
1. Weight = 1512 g
2. Volume= 1080000 mm3</t>
  </si>
  <si>
    <t>KIA,
1. Kia offers a floor carpet with a composition of two layers, which include fabric and felt.
2. KIA is offering a floor carpet that is adhered to felt.
3. No EPDM sheet is provided.</t>
  </si>
  <si>
    <t>Functionality,
1. It offers a cushioning effect and enhances comfort.
2. It dampens impacts and vibrations while also serving as an insulating barrier.</t>
  </si>
  <si>
    <t>Remove the EPDM sheet and integrate the PU Foam with the PE sheet.</t>
  </si>
  <si>
    <t>1. Kia does not incorporate an EPDM sheet beneath their floor carpet, while MGI has EPDM sheet under the 3rd-row seat, driver and co-driver footwell section. But MGI does not use EPDM sheet in the second-row foot section.
2. MGI has chosen not to include the EPDM sheet in the second-row foot section, the same decision can be made for the entire floor carpet resulting in the elimination of EPDM sheet. From the floor carpet</t>
  </si>
  <si>
    <t>No impact on other system.</t>
  </si>
  <si>
    <t>The evaluation is done before teardown, the values will change after costing.
1. Cost of the EPDM sheet per kg = INR 267
2. Weight of the EPDM sheet = 1512 g (including all sheets weight)
Estimated cost saving = (267*1.512) = INR 403.704
Estimated weight savings = 1512 g</t>
  </si>
  <si>
    <t>To be studied with Paracoat/Because of detoriation of NVH quality, GSM reduction is also rejected earlier for samereason.
Rejected for Diesel, Petrol variant to be explored
Suplier feedback recd. on 05-Feb-24 " Not feasible in current tooling. New tooling will be required. PU insulator will be supplied separately. Not integrated to carpet. Savings: 145 Rs/car Appx, Investment: 16 Lac Rs Appx.". Business case reported positive on 09-Feb-24
Supplier feedback in May'24 is "Cost Reduction 290 Rs for both parts. Tool modifctaion cost will be 6 Lac Rs." Sample received. Trial on vehicle to planned.</t>
  </si>
  <si>
    <t>2311-IT-ID-09</t>
  </si>
  <si>
    <t>MGI,
1. The Driver-Side Storage Compartment is fastened onto the inner fuse box accessibility trim and is later snap-fitted onto the dashboard
2. Both the accessibility and the storage trims are made of PP-T 20
Dimensions &amp; Weight,
Length - 152mm
Width - 138mm
Weight - 104g</t>
  </si>
  <si>
    <t>KIA,
1. The driver-side fuse box accessibility trim is snap-fitted onto the dashboard of the vehicle
2. The inner fuse box accessibility trim serves its purpose solely for accessibility and does not function as a storage compartment</t>
  </si>
  <si>
    <t>Functionality,
1. The inner fuse box accessibility trim in a car serves the purpose of providing easy access to the vehicle's fuse box. It is designed to be removable or hinged, allowing for convenient inspection, maintenance, or replacement of fuses and electrical components
2. In addition to its primary function, the inner fuse box accessibility trim also incorporates a storage compartment for added convenience and organization</t>
  </si>
  <si>
    <t>A storage compartment is not incorporated</t>
  </si>
  <si>
    <t>Replace PP-T20 with PP in the manufacture of the Driver-Side Storage Compartment</t>
  </si>
  <si>
    <t>1. The Driver-Side Storage Compartment fastened onto the inner fuse box accessibility trim is manufactured from PP-T20 in MGI
2. PP is used in the manufacture of seating assembly mounting point protective trims which are more prone to abrasion and wear compared to the storage compartment
3. MGI has the option to manufacture the storage compartment trim using PP instead of PP-T20</t>
  </si>
  <si>
    <t>The evaluation is done before teardown, the values will change after the costing,
1. Per Kg rate of PP-T20 - INR 200 (assumed)
2. Per Kg rate of PP - INR 180 (assumed)
3. The current weight of the trim piece - 104g
4. The estimated weight of the proposed trim piece - 86.03g (assumed using mass, volume, and density relation)
5. The estimated weight saved = 104 - 86.03 = 17.97g
6. The current cost of the trim piece = INR 20.8
7. The estimated cost of the proposed trim piece = INR 15.48
8. The estimated cost saved = 20.8 - 15.48 = INR 5.32</t>
  </si>
  <si>
    <t>2311-IT-ID-10</t>
  </si>
  <si>
    <t>MGI,
1. A Dead Pedal Trim is present mounted onto the left side of the driver's footwell of the vehicle
2. The trim, manufactured from PP-T20, is securely snap-fitted onto the bracket that is welded onto the footwell, providing a stable and durable installation
Dimensions &amp; Weight,
Length - 240mm
Width - 70mm
Weight - 87.36g</t>
  </si>
  <si>
    <t>KIA,
1. Dead Pedal Trim is absent from the driver's footwell
2. Instead of providing a dead pedal trim, KIA has elevated the area using a separate trim placed beneath the carpet</t>
  </si>
  <si>
    <t>Functionality,
1. The Dead Pedal provides a comfortable and stable platform for the driver to rest their left foot, especially during long drives or highway cruising
2. Talc-filled Polypropylene (PP Talc) is a composite material where talc, a naturally occurring mineral, is added to polypropylene which thereby imparts specific properties to the base polypropylene like increased stiffness, increased heat resistance, and reduced shrinkage. Etc</t>
  </si>
  <si>
    <t>The dead pedal trim is absent from the driver's footwell</t>
  </si>
  <si>
    <t>Replace PP-T20 with PP in the manufacture of the Dead Pedal Trim present mounted onto the driver's footwell</t>
  </si>
  <si>
    <t>1. The Dead Pedal Trim located within the driver's footwell of MGI is made of PP-T20
2. In MGI, PP is employed in manufacturing components such as covers for seating assembly mounting points and trims for housing door sill plates, etc. These components are designed to withstand a range of different loads
3. If cost is a primary consideration and the specific properties provided by talc-filled PP are not required for a particular application, standard PP may be the more economical choice</t>
  </si>
  <si>
    <t>The evaluation is done before teardown, the values will change after the costing,
1. The Per Kg rate of PP-T20 - INR 200
2. The Per Kg rate of PP - INR 180
3. The current weight of the trim - 87.36g
4. The estimated weight of the proposed trim - 72.27g
5. The estimated weight saved = 87.36 - 72.27 = 15.09g
6. The current cost of the trim - INR 17.47
4. The estimated cost of the proposed trim - INR 13
5. The estimated cost saved = 17.47 - 13 =  INR 4.47</t>
  </si>
  <si>
    <t>2311-IT-ID-11</t>
  </si>
  <si>
    <t>MGI,
1. A Headliner essentially forms the ceiling of the interior cabin, and covers the area between the top of the windshield and the beginning of the rear window, extending to the sides where they meet the interior pillars (A-pillars, B-pillars, etc.)
2. The Headliner uses eleven substrate layers, including Knitted Fabric, Foam, Insulating Wool, Glass Fibre, Fleece, and Adhesive. These layers come together to create a robust, multi-layered structure
Dimensions &amp; Weight,
Length - 2210mm
Width - 1338mm
Surface Area - 1430900mm2 (1.43Sq.M)
Density - 1308GSM
Weight - 2360g</t>
  </si>
  <si>
    <t>KIA,
1. A Headliner essentially forms the ceiling of the interior cabin, and covers the area between the top of the windshield and the beginning of the rear window, extending to the sides where they meet the interior pillars (A-pillars, B-pillars, etc.)
2. The Headliner is crafted from eleven substrate layers, including Fabric, Foam, Glass fibre, Substrate Board, and Adhesive. These layers collectively give rise to a complex, multi-layered structure
Dimensions &amp; Weight,
Length - 2060mm
Width - 1190mm
Surface Area - 20,52,100mm2 (2.052Sq.M)
Density - 1056GSM
Weight -</t>
  </si>
  <si>
    <t>Functionality,
Car Headliners act as a buffer against external noise, creating a quieter ride. Additionally, they offer insulation, contributing to a comfortable cabin regardless of outside temperatures. Concealing vital wiring and components, headliners provide a polished, finished look while safeguarding these elements.</t>
  </si>
  <si>
    <t>Replace the 11-layer headliner used in MGI with a 10-layer headliner as in KIA</t>
  </si>
  <si>
    <t>1. MGI employs an 11-layer headliner, whereas KIA utilizes a 10-layer version
2. By optimizing the headliner design, incorporating elements akin to those utilized in Kia, and streamlining the layering process, we can enhance cost-effectiveness without compromising the component's performance</t>
  </si>
  <si>
    <t>The evaluation is done before teardown, the values will change after the costing,
The rates for all materials are considered rough estimates
Current Scenario,
1. Per Sq.M rate of Knitted Fabric - INR 200
2. Per Sq.M rate of Insulating Wool - INR 150
3. Per Sq.M rate of Foam 1 (150GSM) - INR 150
4. Per Sq.M rate of Foam 2 (100GSM) - INR 100
5. Per Sq.M rate of Fleece - INR 180
6. Per Sq.M rate of Glass Fibre - INR 200
7. Per Litre rate of Water Based Adhesive - INR 150
8. The calculated surface area of the headliner - 1.43Sq.M
9. The estimated cost of the Knitted Fabric used = INR 286
10. The estimated cost of the Insulating Wool used = INR 214.5
11. The estimated cost of Foam-1 used = INR 143
12. The estimated cost of Foam-2 used = INR 214.5
13. The estimated cost of Fleece used = INR 257.4
14. The estimated cost of Glass Fibre used = 286*2 = INR 572
15. The estimated cost of 4 layers of Adhesive used = 21.45*4 = INR 85.8
16. The estimated raw material cost of the current headliner used in MG = INR 1773
Proposed Scenario,
1. Per Sq.M rate of Non-Woven Fabric - INR 120
2. Per Sq.M rate of Fabric Strengthener - INR 50
3. Per Sq.M rate of Foam (150GSM) - INR 150
4. Per Sq.M rate of Fleece - INR 120
5. Per Sq.M rate of Glass Fibre - INR 160
6. Per Litre rate of Water Based Adhesive - INR 150
7. The calculated surface area of the headliner - 1.43Sq.M
8. The estimated cost of the Non-Woven Fabric used = INR 171.6
9. The estimated cost of the Fabric Strengthener used = INR 71.5
10. The estimated cost of the Foam used = INR 214.5
11. The estimated cost of the Fleece used = 171.6*2 = INR 343.2
12. The estimated cost of the Glass Fibre used = 228.8*2 = INR 457.6
13. The estimated cost of 3 layers of Adhesive used = 21.45*3 = INR 64.35
14. The estimated raw material cost of the proposed headliner to be used in MG = INR 1322.9
The estimated weight &amp; cost savings,
1. The estimated weight saved = 2360 - 1501.5 (Proposed GSM to the Surface Area) = 858.5g
2. The estimated cost saved = 1773 - 1323 = INR 450</t>
  </si>
  <si>
    <t>2311-IT-ID-12</t>
  </si>
  <si>
    <t>MGI,
1. The Floor Carpet present in MGI is laid on the interior floor of the vehicle. It covers the area from the front footwell (where the driver and front passenger place their feet) to the back, including the second and third-row passenger footwells
2. The carpet is tufted and has a density of 924GSM
Dimensions &amp; Weight,
Length - 2780mm
Width - 1460mm
Surface Area - 3044100mm2 (3.044Sq.M)
Density - 924GSM
Weight - 2808.4g</t>
  </si>
  <si>
    <t>KIA,
1. The Floor Carpet present in KIA is laid on the interior floor of the vehicle. It covers the area from the front footwell (where the driver and front passenger place their feet) to the back, including the second-row passenger footwell
2. The carpet is tufted and has a density of 556GSM
Dimensions &amp; Weight,
Length - 2108mm
Width - 1548mm
Surface Area - 2447388mm2 (2.44Sq.M)
Density - 556GSM
Weight - 1355.8g</t>
  </si>
  <si>
    <t>Functionality,
Floor Carpets provide a layer of comfort and insulation, making the interior of the vehicle a more pleasant space for passengers. Additionally, they act as sound dampeners, reducing noise from the road and engine. Carpets also play a protective role, safeguarding the underlying floor from dirt, spills, and general wear and tear</t>
  </si>
  <si>
    <t>1. MGI uses a floor carpet with a density of 924GSM while KIA uses one with 556GSM
2. To enhance cost efficiency, we can consider reducing the GSM of the floor carpet from 924 to 550-600 while ensuring it maintains its essential functions and durability</t>
  </si>
  <si>
    <t>The evaluation is done before teardown, the values will change after the costing,
The rates for all materials are considered rough estimates
1. Per Sq.M rate of Floor Carpet (1000GSM) - INR 600
2. Per Sq.M rate of Floor Carpet (600GSM) - INR 400
3. The calculated surface area of the floor carpet - 3.04Sq.M
4. The estimated cost of the current floor carpet = INR 1824
5. The estimated cost of the proposed floor carpet = INR 1216
The estimated weight &amp; cost savings, 
6. The estimated weight saved = 2808.4 - 1673.2 (Proposed GSM to the Surface Area) = 1135.2g
7. The estimated cost saved = 1824 - 1216 = INR 608</t>
  </si>
  <si>
    <t>2311-IT-ID-13</t>
  </si>
  <si>
    <t>MGI,
1. The vehicle's Sunroof Drain Hoses are affixed to both the front and rear left-hand and right-hand ends of the sunroof. Their purpose is to efficiently remove water from the sunroof panels, preventing any accumulation.
2. The hoses are made of PVC and are mounted onto the body in white (A and B pillars) using retaining clips
Dimensions &amp; Weight,
Front,
Length - 1408mm
Width - 15.3mm
Wall Thickness - 2mm
Weight - 152g (assumed)
Rear, 
Length - 1632mm
Width - 15.29mm
Wall Thickness - 2.03mm
Weight - 185.6g (assumed)</t>
  </si>
  <si>
    <t>KIA,
1. The vehicle's Sunroof Drain Hoses are affixed to both the front and rear left-hand and right-hand ends of the sunroof. Their purpose is to efficiently remove water from the sunroof panels, preventing any accumulation.
2. The hoses are made of PVC+P+FR 42 (Polyvinyl Chloride with Plasticizer and Flame Retardant) and are mounted onto the body in white (A and B pillars) using retaining clips
Dimensions &amp; Weight,
Front,
Width - 14.8mm
Wall Thickness - 1.46mm 
Rear, 
Width - 14.8mm
Wall Thickness - 1.45mm</t>
  </si>
  <si>
    <t>Functionality,
They are designed to channel away water that accumulates in the sunroof area during rainfall or a car wash. They extend downwards through the vehicle's structure, often passing through pillars and other components, ultimately leading to exit points near the wheel wells or underneath the car.</t>
  </si>
  <si>
    <t>Reduce the wall thickness of the Sunroof Drain Hoses in MGI from 2mm to 1.5mm</t>
  </si>
  <si>
    <t>1. The Sunroof Drain Hoses in MGI possess a wall thickness of 2mm while in KIA it is 1.45mm
2. In KIA, even with a thinner wall, the hose maintains robust integrity and durability, meeting all safety and quality standards. This modification allows for a more streamlined and efficient design without compromising reliability and cost-effectiveness
3. MGI could also make use of the same arrangement</t>
  </si>
  <si>
    <t>1. The Hose ID could be changed keeping OD constant if the connectors are being mounted on the outside of the hose</t>
  </si>
  <si>
    <t>The evaluation is done before teardown, the values will change after the costing,
1. Per Kg rate of the current PVC tubes - INR 250 (assumed)
2. The current weight of the tubes on the front - 152g
3. The estimated weight of the proposed tubes - 118g
4. The estimated weight saved on the front = 34*2 = 68g
5. The current weight of the tubes on the rear - 177g
6. The estimated weight of the proposed tubes - 137g
7. The estimated weight saved on the rear = 40*2 = 80g
8. The current cost of the tubes on the front - INR 38
9. The estimated cost of the proposed tubes - INR 29.5
10. The estimated cost saved on the front = 8.5*2 = INR 17
11. The current cost of the tubes on the rear - INR 44.25
12. The estimated cost of the proposed tubes - INR 34.25
13. The estimated cost saved on the rear = 10*2 = INR 20
14. The total weight saved = 68 + 80 = 148g
15. The total cost saved = 17 + 20 = INR 37</t>
  </si>
  <si>
    <t xml:space="preserve">Homeroom ideas to be bunched up and taken up for implementation at program level
</t>
  </si>
  <si>
    <t>Manish Jaju</t>
  </si>
  <si>
    <t>2311-IT-ID-16</t>
  </si>
  <si>
    <t>MGI,
1. The Front A-Pillar Interior Trims are mounted onto the front A-Pillars from the inside of the vehicle
2. The trims are made of PP+PE-T10 and are snap-fitted onto the provisions provided at the nearby dashboard trims and A-pillars itself
Dimensions &amp; Weight,
Length - 760mm
Width - 158mm
Weight - 245g</t>
  </si>
  <si>
    <t>KIA,
1. The Front A-Pillar Interior Trims are mounted onto the front A-Pillars from the inside of the vehicle
2. The trims are made of PP+PE and are snap-fitted onto the provisions provided at the nearby dashboard trims and A-pillars itself
Dimensions &amp; Weight,
Length - 722mm
Width - 145mm
Weight - 329g</t>
  </si>
  <si>
    <t>Functionality,
1. They contribute to the vehicle's overall interior design and visual appeal, providing a finished and polished look to the A-pillar area. They also cover and conceal structural elements like the A-pillar itself, as well as wiring, and other components that may be housed within the A-pillar
2. A balanced combination of PP's stiffness and PE's flexibility, provides good overall strength and impact resistance. The addition of Talc filler can enhance properties such as stiffness, dimensional stability, heat resistance, and impact resistance</t>
  </si>
  <si>
    <t>Functionality,
1. They contribute to the vehicle's overall interior design and visual appeal, providing a finished and polished look to the A-pillar area. They also cover and conceal structural elements like the A-pillar itself, as well as wiring, and other components that may be housed within the A-pillar
2. A balanced combination of PP's stiffness and PE's flexibility, provides good overall strength and impact resistance</t>
  </si>
  <si>
    <t>Replace PP+PE-T10 used in the manufacture of the Front A-Pillar Interior Trims in MGI with standard PP+PE</t>
  </si>
  <si>
    <t>1. The Front A-Pillar Interior Trims in MGI are made of PP+PE-T10 while in KIA they're made of standard PP+PE grade plastic
2. The addition of Talc filler can enhance properties such as stiffness, dimensional stability, heat resistance, and impact resistance
3. MGI can opt for standard PP+PE instead of PP+PE-T10 for the Front A-Pillar Interior Trims, as they won't be subjected to significant stress, making the properties provided by the talc filler negligible</t>
  </si>
  <si>
    <t>The evaluation is done before teardown, the values will change after the costing,
1. Per Kg rate of PP+PE-T10 - INR 240 (assumed)
2. Per Kg rate of PP+PE - INR 215 (assumed))
3. The current weight of the trim piece - 249g
4. The estimated weight of the proposed trim piece - 241.13g (assumed using mass, volume, and density relation)
5. The estimated weight saved = 249 - 241.13 = 7.87*2 = 15.74g
6. The current cost of the trim piece = INR 59.76
7. The estimated cost of the proposed trim piece = INR 51.84
8. The estimated cost saved = 59 - 51.84 = 7.2*2 = INR 14.4</t>
  </si>
  <si>
    <t>2311-IT-ID-17</t>
  </si>
  <si>
    <t>MGI,
1. Thinsulate is used within the interior trims of the vehicle to regulate temperature fluctuations and to reduce the transmission of noise from outside the vehicle
2. The LH &amp; RH Front Interior Lower Cowl Trims, LH &amp; RH B-Pillar Interior Upper Trims, LH &amp; RH Cargo Area Side Trims, LH &amp; RH C-Pillar Interior Trims, LH &amp; RH A-Pillar Interior Trims, and the LH &amp; RH B-Pillar Interior Lower Trims all host thinsulate sheets within
Dimensions &amp; Weight,
LH &amp; RH Front Interior Lower Cowl Trims,
Surface Area - 0.042m2 (LH), 0.042m2 (RH)
Weight - 13g (LH), 13g (RH)
LH &amp; RH B-Pillar Interior Upper Trims,
Surface Area - 0.015m2 (LH), 0.015m2 (RH)
Weight - 5g (LH), 5g (RH)
LH &amp; RH Cargo Area Side Trims,
Surface Area - 0.31m2 (LH), 0.28m2 (RH)
Weight - 85g (LH), 72g (RH)
LH &amp; RH C-Pillar Interior Trims,
Surface Area - 0.068m2 (LH), 0.068m2 (RH)
Weight - 43g (LH), 43g (RH)
LH &amp; RH A-Pillar Interior Trims,
Surface Area - 0.049m2 (LH), 0.049m2 (RH)
Weight - 15g (LH), 15g (RH)
LH &amp; RH B-Pillar Interior Lower Trims,
Surface Area - 0.14m2 (LH), 0.13m2 (RH)
Weight - 45g (LH), 38g (RH)</t>
  </si>
  <si>
    <t>KIA,
1. Felt (Grey Thermoplastic Felt) is used within the interior trims of the vehicle to regulate temperature fluctuations and to reduce the transmission of noise from outside the vehicle
2. Only the Cargo Area Side Trims and the A-Pillar Interior Trims host Felt panels while all other comparable trims to those in the client vehicle are left without any insulation</t>
  </si>
  <si>
    <t>Functionality,
Using Thinsulate in between interior trims helps regulate temperature within the vehicle's interior, keeping it warmer in cold weather and cooler in hot weather. This contributes to improved comfort for passengers. Thinsulate also exhibits sound-dampening properties. It helps reduce the transmission of noise from outside the vehicle, making for a quieter and more comfortable interior environment.</t>
  </si>
  <si>
    <t>Functionality,
Felt is known for its sound-absorbing and vibration-dampening properties. It creates a quieter cabin environment and ensures a smoother ride by reducing noise and vibrations from the engine and road. Additionally, felt provides thermal insulation, helping to maintain a comfortable temperature inside the car</t>
  </si>
  <si>
    <t>Replace the Thinsulate used in between the Interior Trims of MGI with Felt</t>
  </si>
  <si>
    <t>1. MGI uses Thinsulate within its interior trims while KIA makes use of Felt for the same purposes
2. Felt has a higher noise-absorption capacity than Thinsulate, making it not only a superior replacement but also ensuring that functionality remains unchanged. MGI could explore the option of using Felt as a replacement for Thinsulate, given that Felt is considerably more budget-friendly than Thinsulate.
3. MGI is already using Felt (Blue Thermoplastic Felt) within the Cargo Area Side Trims</t>
  </si>
  <si>
    <t>The evaluation is done before teardown, the values will change after the costing,
1. Per Sq.M cost of Thinsulate - INR 204 (assumed)
2. Per Sq.M cost of Felt - INR 50 (assumed)
3. The surface area of the LH &amp; RH Front Interior Lower Cowl Trims - 0.042m2
4. The current cost = INR 8.56
5. The estimated cost of the proposed felt = INR 2.1
6. The cost saved on LH &amp; RH ends = 8.56 - 2.1 = 4.36*2 = INR 8.72
7. The surface area of the LH &amp; RH B-Pillar Interior Upper Trims - 0.015m2
8. The current cost = INR 3.06
9. The estimated cost of the proposed felt = INR 0.75
10. The cost saved on LH &amp; RH ends = 3.06 - 0.75 = 2.31*2 = INR 4.62
11. The surface area of the LH &amp; RH C-Pillar Interior Trims = 0.068m2
12. The current cost = INR 13.8
13. The estimated cost of the proposed felt = INR 3.4
14. The cost saved on LH &amp; RH ends = 13.8 - 3.4 = 10.4*2 = INR 20.8
15. The surface area of the LH &amp; RH A-Pillar Interior Trims = 0.049m2
16. The current cost = INR 9.99
17. The estimated cost of the proposed felt = INR 2.45
18. The cost saved on LH &amp; RH ends = 9.99 - 2.45 = 7.45*2 = INR 15.08
19. The surface area of the LH B-Pillar Interior Lower Trim = 0.14m2
20. The current cost = INR 28.56
21. The estimated cost of the proposed felt = INR 7
22. The cost saved = 28.56 - 7 = INR 21.56
23. The surface area of the RH B-Pillar Interior Lower Trim = 0.13m2
24. The current cost = INR 26.52
25. The estimated cost of the proposed felt = INR 6.5
26. The cost saved = 26.52 - 6.5 = INR 20.02
27. The surface area of the LH Cargo Area Side Trim = 0.31m2
28. The current cost = INR 63.24
29. The estimated cost of the proposed felt = INR 15.5
30. The cost saved = 63.24 - 15.5 = INR 47.74
31. The surface area of the LH Cargo Area Side Trim = 0.28m2
32. The current cost = INR 57.12
33. The estimated cost of the proposed felt = INR 14
34. The cost saved = 57.12 - 14 = INR 43.12
35. The estimated weight saved - 392g (current combined weight) - 724.8g (estimated combined weight) = no weight savings
36. The estimated cost saved = 8.72 + 4.62 + 20.8 + 15.08 + 21.56 + 20.2 + 47.74 + 43.12 = INR 181.84</t>
  </si>
  <si>
    <t>2311-IT-ID-18</t>
  </si>
  <si>
    <t>MGI,
1. A set of Sunroof Module Troughs are mounted onto the front and rear ends of the sunroof assembly of the vehicle
2. Both the troughs are made of PBT-GF30 (Polybutylene Terephthalate with 30% Glass Fibre Reinforcement) and are fastened onto the frames of the sunroof assembly
Dimensions &amp; Weight,
Front Sunroof Module Trough,
Length - 926mm
Width - 322mm
Weight - 550g (assumed)
Rear Sunroof Module Trough,
Length - 925mm
Width - 368mm
Weight - 610g (assumed)</t>
  </si>
  <si>
    <t>KIA,
1. A Sunroof Module Trough is mounted onto the front end of the sunroof assembly of the vehicle
2. The trough is made of PP-GF40 (Polypropylene with 40% Glass Fibre Reinforcement) and is fastened onto the frame of the sunroof assembly</t>
  </si>
  <si>
    <t>Functionality,
1. These troughs are designed to channel water away from the sunroof and direct it towards the sunroof drains, preventing water from leaking into the vehicle's interior. These also serve as protective enclosures for the sunroof mechanisms, including the motors, cables, and other associated parts.
2. PBT is known for its high heat resistance, dimensional stability, and good electrical properties. The addition of glass fibre reinforcement further enhances its strength and rigidity, making it suitable for applications where these properties are important</t>
  </si>
  <si>
    <t>Functionality,
1. The trough is designed to channel water away from the sunroof and direct it towards the sunroof drains, preventing water from leaking into the vehicle's interior. The component is also a protective enclosure for the sunroof mechanisms, including the motors, cables, and other associated parts.
2. PP is lightweight and has good impact resistance. The addition of glass fibre improves its strength and stiffness. While PP may not have the same level of heat resistance as PBT, it can still provide adequate performance in many applications</t>
  </si>
  <si>
    <t>Replace PBT-GF30 used in the manufacture of the Front and Rear Sunroof Module Troughs in MGI with PP-GF40 as used in KIA</t>
  </si>
  <si>
    <t>1. The Front and Rear Sunroof Module Troughs in MGI are manufactured from PBT-GF30 while in KIA, they are manufactured from PP-GF40
2. The raw materials used in the production of PBT-GF30 can be more expensive than those used in the production of PP-GF40. PBT is derived from more complex chemical processes involving terephthalic acid or dimethyl terephthalate, which can contribute to higher production costs
3. Considering KIA's use of PP-GF 40, it seems unlikely that there would be any detrimental effects associated with this material choice, especially given that both vehicles are sold in the same market and will encounter similar climatic conditions</t>
  </si>
  <si>
    <t>The evaluation is done before teardown, the values will change after the costing,
1. Per Kg rate of PBT-GF30 - INR 350 (assumed)
2. Per Kg rate of PP-GF40 - INR 260 (assumed)
3. The current weight of the Front Sunroof Module Trough - 550g
4. The estimated weight of the proposed trough - 396.2g
5. The estimated weight saved = 550 - 396.2 = 153.8g
6. The current weight of the Rear Sunroof Module Trough - 610g
7. The estimated weight of the proposed trough - 439.4g
8. The estimated weight saved = 610 - 439.40 = 170.6g
3. The current cost of the Front Sunroof Module Trough - INR 192.5
4. The estimated cost of the proposed trough - INR 103
5. The estimated cost saved = 192.5 - 103 = INR 89.5
6. The current cost of the Rear Sunroof Module Trough - INR 213.5
7. The estimated cost of the proposed trough - INR 114.2
8. The estimated cost saved = 213.5 - 114.2 = INR 99.3
9. The total weight saved = 153.8 + 170.6 = 324.4g
10. The total cost saved = 89.5 + 99.3 = INR 188.8</t>
  </si>
  <si>
    <t>2311-IT-ID-19</t>
  </si>
  <si>
    <t>MGI,
1. A pair of Sunroof Guide Rails are present one each on the LH and RH sides of the sunroof assembly of the vehicle
2. The rails are made of Aluminium and are Black Anodized
Dimensions &amp; Weight,
LH &amp; RH Guide Rails,
String Length - 1355mm
String Width - 180mm</t>
  </si>
  <si>
    <t>KIA,
1. A pair of Sunroof Guide Rails are present one each on the LH and RH sides of the sunroof assembly of the vehicle
2. The rails are made of Aluminium
3. A separate coating is absent</t>
  </si>
  <si>
    <t>Functionality,
1. The guide rails provide a track or channel along which the sunroof panel slides back and forth. They ensure that the sunroof moves smoothly and in a controlled manner. The guide rails are also designed to bear the weight of the sunroof panel. This helps distribute the load evenly and prevents excessive stress on any one part of the mechanism
2. Anodizing can increase the overall durability and longevity of aluminium panels by providing an additional layer of protection against wear, scratches, and other forms of damage</t>
  </si>
  <si>
    <t>Functionality,
The guide rails provide a track or channel along which the sunroof panel slides back and forth. They ensure that the sunroof moves smoothly and in a controlled manner. The guide rails are also designed to bear the weight of the sunroof panel. This helps distribute the load evenly and prevents excessive stress on any one part of the mechanism</t>
  </si>
  <si>
    <t>Process Deletion,
Remove the Anodizing done on the LH &amp; RH Sunroof Guide Rails in MGI</t>
  </si>
  <si>
    <t>1. The Aluminium Guide Rails present on the LH &amp; RH sides of the sunroof assembly in MGI are Anodized while in KIA, they are left without any coating
2. As the aluminium panels are located within an enclosure, have no specific aesthetic requirements, and are not exposed to the external environment, the need for coating is significantly less
3. Skipping the coating process can result in cost savings, both in terms of materials and application</t>
  </si>
  <si>
    <t>The evaluation is done before teardown, the values will change after the costing,
1. Per Sq.M rate of Anodizing - INR 730 (assumed)
2. The surface area of a single rail = 0.48m2
3. The cost to anodize a single rail = INR 350.4
4. The estimated weight saved on LH &amp; RH side rails = Nil
5. The estimated cost saved on LH &amp; RH side rails = 350.4*2 = INR 700.8</t>
  </si>
  <si>
    <t>2311-IT-ID-20</t>
  </si>
  <si>
    <t>MGI,
1. The LH and RH Centre Console Side Support Trims serve as a foundation for a leather wrap, combining both aesthetic elegance and functional utility within the interior of the vehicle
2. The trims are made of ABS and are snap-fitted onto the centre console structure
Dimensions &amp; Weight
Weight - 141g</t>
  </si>
  <si>
    <t>KIA,
1. Similar trims are absent in KIA
2. The Front and Rear Door Panel Side Trims in the vehicle which serve as a foundation for leather wraps within the door assemblies are made of PP-T20</t>
  </si>
  <si>
    <t>Functionality,
1. Garnish trims are designed to enhance the visual appeal of the interior. They add a finishing touch to the centre console, providing a cohesive and polished look to the cabin
2. ABS plastics offer a good balance of strength and durability. They also possess excellent impact resistance, which is crucial for automotive applications where parts may be subject to sudden forces, such as bumpers, trim pieces, and interior components</t>
  </si>
  <si>
    <t>Functionality,
Similar Trims are absent in KIA</t>
  </si>
  <si>
    <t>Replace ABS with PP-T20 in the manufacture of the LH and RH Centre Console Side Leather Support Trims</t>
  </si>
  <si>
    <t>1. The Centre Console LH and RH Side Leather Support Trims in MGI are made of ABS
2. Referring to a similar idea (Idea ID - 2311-DA-ID-26) done within the door assembly, MGI could make use of PP-T20 instead of ABS in the manufacture of these trims as PP-T20 is considerably cheaper than ABS and would not deter the functional requirements from the trims</t>
  </si>
  <si>
    <t>The evaluation is done before teardown, the values will change after the costing,
1. Per Kg rate of ABS - INR 300 (assumed)
2. Per Kg rate of PP-T20 - INR 200 (assumed)
3. The current weight of the LH &amp; RH Trims - 141g (LH), 139.9g (RH)
4. The estimated weight - 144.9g (LH), 143.8g (RH)
5. Estimated weight savings - Nil
6. The current cost of the LH Trim - INR 42.3
7. The estimated cost of the proposed trim - INR 28.98
8. Estimated cost saved on the LH Trim - 42.3 - 28.98 = INR 13.32
9. The current cost of the RH Trim - INR 41.97
10. The estimated cost of the proposed trim - INR 28.76
11. Estimated cost saved on the LH Trim - 41.97 - 28.76 = INR 13.21
12. The estimated weight saved = Nil
13. The estimated cost saved = 13.32 + 13.21 = INR 26.53</t>
  </si>
  <si>
    <t>2311-IT-ID-21</t>
  </si>
  <si>
    <t>MGI,
1. The LH&amp;RH Sunroof Frame Mounts (Sunroof Mount 1, Sunroof Mount 2, Sunroof BIW-Airbag Mount) in the vehicle are meant to secure and support the sunroof frame, ensuring proper alignment, stability, and functionality
2. The mounts are black paint coated and are fastened onto the BIW of the vehicle
Dimensions &amp; Coating Surface Area,
Sunroof Mount 1,
String Length - 292mm
String Width - 205mm
Coating Surface Area - 95776mm2
Sunroof Mount 2,
String Length - 220mm
String Width - 136mm
Coating Surface Area - 59840mm2
Sunroof BIW-Airbag Mount,
String Length - 146mm
String Width - 82mm
Coating Surface Area - 23944mm2</t>
  </si>
  <si>
    <t>KIA,
1. The LH&amp;RH Sunroof Frame Mounts (LH Sunroof Mount 1, Sunroof Mount 2) in the vehicle are meant to secure and support the sunroof frame, ensuring proper alignment, stability, and functionality
2. The mounts are not coated at the front end and paint coated at the rear end
3. The mounts are later fastened onto the BIW of the vehicle</t>
  </si>
  <si>
    <t>Functionality,
1. Sunroof frame mounts serve as attachment points for the sunroof frame within the vehicle's roof structure. They provide structural support to the frame, helping it maintain rigidity and stability
2. Painting the mounts helps protect them from corrosion, especially in regions with harsh weather conditions or where road salt is used. Corrosion can weaken the mounts over time, affecting their structural integrity</t>
  </si>
  <si>
    <t>Functionality,
1. Sunroof frame mounts serve as attachment points for the sunroof frame within the vehicle's roof structure. They provide structural support to the frame, helping it maintain rigidity and stability
2. Some mounts may be made from inherently corrosion-resistant materials, eliminating the need for additional coating. For example, mounts made from stainless steel may not require painting for corrosion protection</t>
  </si>
  <si>
    <t>Process Deletion,
Remove the Black Painting done on the LH &amp; RH Sunroof Frame Mounts (Sunroof Mount 1, Sunroof Mount 2, Sunroof BIW-Airbag Mount)</t>
  </si>
  <si>
    <t>1. The Sunroof Mounts in MGI are paint-coated while in KIA, at the front end, the mount is left without coating and at the rear end the mounts are paint-coated
2. Given that the mounts are situated in areas shielded from external elements, where the risk of corrosion is low, there is minimal necessity for a protective coating. Moreover, the application of a paint coating entails extra manufacturing processes and associated costs.
3. MGI could also opt for non-coated mounts as in KIA to improve cost-effectiveness</t>
  </si>
  <si>
    <t>The evaluation is done before teardown, the values will change after the costing,
1. Per Sq.M rate of Black Paint Coating- INR 47.8 (assumed)
2. The surface area of a Mount 1 = 0.095m2
3. The cost to paint Mount 1 = INR 4.54
4. The estimated cost saved on LH &amp; RH sides = 4.54*2 = INR 9.08
5. The surface area of a Mount 2 = 0.059m2
6. The cost to paint Mount 2 = INR 2.82
7. The estimated cost saved on LH &amp; RH sides = 2.82*2 = INR 5.64
8. The surface area of a Sunroof BIW-Airbag Mount = 0.023m2
9. The cost to paint Mount 2 = INR 1
10. The estimated cost saved on LH &amp; RH sides = 1*2 = INR 2
11. The estimated weight saved = Nil
12. The estimated cost saved = 9 + 5.64 + 2 = INR 16.64</t>
  </si>
  <si>
    <t>2311-IT-ID-22</t>
  </si>
  <si>
    <t>MGI,
1. The Bottle Holders present on both the LH &amp; RH sides of the third row of the vehicle are meant to hold bottles or beverage containers within
2. The dual bottle holders on the right and the single bottle holder on the left are made of PP-T20 and are fastened onto the rear LH &amp; RH side main interior trims
Dimensions &amp; Weight,
LH Side,
Length - 390mm
Width - 140mm
Weight - 343g
RH Side,
Length - 540mm
Width - 142mm
Weight - 379g</t>
  </si>
  <si>
    <t>KIA,
Similar bottle holder trims are absent from the vehicle since there is no third-row</t>
  </si>
  <si>
    <t>Functionality,
The purpose of these holders is to provide convenient storage for passengers in the third row to secure and access water bottles or other beverages during a journey. Having bottle holders in the third row ensures that passengers in that area have easy access to refreshments, contributing to overall convenience and comfort in the vehicle</t>
  </si>
  <si>
    <t>Similar bottle holder trims are absent from the vehicle</t>
  </si>
  <si>
    <t>Replace PP-T20 used in the manufacture of the Third Row LH &amp; RH Cup Holders with PP</t>
  </si>
  <si>
    <t>1. The Third-Row LH &amp; RH Bottle Holder Trims in MGI are made from PP-T20 while similar trims are absent from KIA since there is no third row
2. The Second-Row Middle Handrest Bottle Holders in MGI is made from PP
3. MGI could make use of PP instead of PP-T20 since unfilled PP is a cost-effective option when compared to filled PP</t>
  </si>
  <si>
    <t>The evaluation is done before teardown, the values will change after the costing,
1. Per Kg rate of PP-T20 - INR 200
2. Per Kg rate of PP - INR 180
3. The current weight of the LH trim - 343g
4. The estimated weight of the trim proposed - 328.5g
5. The estimated weight saved = 343 - 328.5 = 14.5g
6. The current weight of the RH trim - 379g
7. The estimated weight of the trim proposed - 363g
8. The estimated weight saved = 379 - 363 = 16g
9. The current cost of the LH trim - INR 68.6
10. The estimated cost of the trim proposed - INR 59.13
11. The estimated cost saved = 68.6 - 59.13 = INR 9.47
12. The current cost of the RH trim - INR 75.8
13. The estimated cost of the trim proposed - INR 65.34
14. The estimated cost saved on both ends = 75.8 - 65.34 = INR 10.46
15. The total weight saved = 14.5 + 16 = 30.5g
16. The total cost saved = 9.47 + 10.46 = INR 19.93</t>
  </si>
  <si>
    <t>2311-IT-ID-23</t>
  </si>
  <si>
    <t>MGI,
1. A Rear Cargo Space Transverse Trim is present mounted onto the edge of the rear cargo space near the tailgate of the vehicle
2. The trim is made of PP-T20 and has an average wall thickness of 2.6mm
Dimensions &amp; Weight,
Length - 970mm
Width - 196mm
Weight - 705g</t>
  </si>
  <si>
    <t>KIA,
1. A Rear Cargo Space Transverse Trim is present mounted onto the edge of the rear cargo space near the tailgate of the vehicle
2. The trim is made of PP-T20 and has an average wall thickness of 2.37mm
Dimensions &amp; Weight,
Length - 908mm
Width - 226mm
Weight - 680g</t>
  </si>
  <si>
    <t>Functionality,
This component is designed to shield the edge of the tailgate bed from potential damage, such as scratches, dents, and wear caused by loading and unloading cargo. It helps to preserve the appearance and structural integrity of the tailgate bed over time</t>
  </si>
  <si>
    <t>Reduce the 2.6mm wall thickness of the Rear Cargo Space Transverse Trim in MGI to 2.4mm as in KIA</t>
  </si>
  <si>
    <t>1. The Rear Cargo Space Transverse Trim in MGI has a wall thickness of 2.6mm while in KIA the wall thickness is 2.37mm
2. Reducing the wall thickness would result in a lighter component. This can contribute to overall weight reduction in the vehicle, which can improve fuel efficiency and performance
3. Using less material to produce the trim can lead to cost savings in terms of raw materials and manufacturing expenses</t>
  </si>
  <si>
    <t>The evaluation is done before teardown, the values will change after the costing,
1. Per Kg rate of PP-T20 = INR 200 (assumed)
2. The current weight of the trim - 705g
3. The estimated weight of the trim proposed - 647g
4. The estimated weight saved = 705 - 647 = 58g
5. The current cost of the trim - INR 141
3. The estimated cost of the trim proposed - INR 129.4
4. The estimated cost saved = 141 - 129.4 = INR 11.6</t>
  </si>
  <si>
    <t>2311-IT-ID-24</t>
  </si>
  <si>
    <t>MGI,
1. The LH &amp; RH Front Interior Lower Cowl Trims in MGI are mounted onto the sides of the driver and co-driver footwell sides of the vehicle
2. The trims are made of PP-T20 and have an average wall thickness of 2.5mm
Dimensions &amp; Weight,
Length - 378mm
Width - 339mm
Weight - 243.4g</t>
  </si>
  <si>
    <t>KIA,
1. The LH &amp; RH Front Interior Lower Cowl Trims in MGI are mounted onto the sides of the driver and co-driver footwell sides of the vehicle
2. The trims are made of PP-T20 and have an average wall thickness of 2.3mm
Dimensions &amp; Weight,
Length - 351mm
Width - 300mm
Weight - 250.50g</t>
  </si>
  <si>
    <t>Functionality,
The car interior driver and co-driver footwell side cowl trims, also known as kick panels or footwell side panels, serve several functions in a vehicle such as overall aesthetic enhancement, protection for internal components, wiring and noise reduction</t>
  </si>
  <si>
    <t>Reduce the 2.5mm wall thickness of the LH &amp; RH Front Interior Lower Cowl Trims in MGI to 2.3mm as in KIA</t>
  </si>
  <si>
    <t>1. The LH &amp; RH Front Interior Lower Cowl Trims in MGI have an average wall thickness of 2.5mm while in KIA the average wall thickness is 2.3mm
2. Reducing the wall thickness would result in a lighter component. This can contribute to overall weight reduction in the vehicle, which can improve fuel efficiency and performance
3. Using less material to produce the trim can lead to cost savings in terms of raw materials and manufacturing expenses</t>
  </si>
  <si>
    <t>The evaluation is done before teardown, the values will change after the costing,
1. Per Kg rate of PP-T20 = INR 200
2. The current weight of the trim - 243.4g
3. The estimated weight of the trim proposed - 218.5g
4. The estimated weight saved on both ends = 243.4 - 223.7 = 24.9*2 = 49.8g
5. The current cost of the trim - INR 48.68
3. The estimated cost of the trim proposed - INR 43.7
4. The estimated cost saved on both ends = 48.68 - 43.7 = 4.98*2 = INR 9.96</t>
  </si>
  <si>
    <t>2311-IT-ID-25</t>
  </si>
  <si>
    <t>MGI,
1. The LH and RH B-pillar Interior Lower Trims in the vehicle are mounted onto the inside of the B-pillars on the LH and RH sides of the vehicle
2. The trims are made of PP-T20 and they have an average wall thickness of 2.5mm
Dimensions &amp; Weight,
Length - 740mm
Width - 635mm
Weight - 764g</t>
  </si>
  <si>
    <t>KIA,
1. The LH and RH B-pillar Interior Lower Trims in the vehicle are mounted onto the inside of the B-pillars on the LH and RH sides of the vehicle
2. The trims are made of PP+PE (Polypropylene+Polyethylene) and they have an average wall thickness of 2.3mm
Dimensions &amp; Weight,
Length - 740mm
Width - 532mm
Weight - 548g</t>
  </si>
  <si>
    <t>Functionality,
The B-pillar interior lower trims serve several functions in a vehicle such as overall aesthetic enhancement, protection for internal components, wiring and noise reduction. They may also host front-row seat belt mechanisms</t>
  </si>
  <si>
    <t>Reduce the 2.5mm wall thickness of the LH &amp; RH B-pillar Interior Lower Trims in MGI to 2.3mm as in KIA</t>
  </si>
  <si>
    <t>1. The LH &amp; RH B-pillar Interior Lower Trims in MGI have an average wall thickness of 2.5mm while in KIA the average wall thickness is 2.3mm
2. Reducing the wall thickness would result in a lighter component. This can contribute to overall weight reduction in the vehicle, which can improve fuel efficiency and performance
3. Using less material to produce the trim can lead to cost savings in terms of raw materials and manufacturing expenses</t>
  </si>
  <si>
    <t>The evaluation is done before teardown, the values will change after the costing,
1. Per Kg rate of PP-T20 = INR 200
2. The current weight of the trim - 764g
3. The estimated weight of the trim proposed - 680g
4. The estimated weight saved on both ends = 764 - 680 = 84*2 = 168g
5. The current cost of the trim - INR 152.8
3. The estimated cost of the trim proposed - INR 136
4. The estimated cost saved on both ends = 152.8 - 136 = 16.8*2 = INR 33.6</t>
  </si>
  <si>
    <t>2311-IT-ID-26</t>
  </si>
  <si>
    <t>MGI,
1. The grab handles within the Interior Trims of the vehicle are mounted onto the headliner to offer a stable point for individuals to hold onto
2. There are three grab handles and all are made from PP-T20
Dimensions &amp; Weight,
Length - 208mm
Width - 66mm
Weight - 65g</t>
  </si>
  <si>
    <t>KIA,
1. The grab handles within the Interior Trims of the vehicle are mounted onto the headliner to offer a stable point for individuals to hold onto
2. There are three grab handles and all are made from PP</t>
  </si>
  <si>
    <t>Functionality,
1. Grab handles are positioned near doors to provide support for passengers when entering or exiting the vehicle. They offer a stable point for individuals to hold onto while navigating the step-in or step-out process
2. When the vehicle is in motion, especially during turns, sudden stops, or acceleration, passengers can use grab handles to maintain stability</t>
  </si>
  <si>
    <t>Replace PP-T20 with PP in the manufacture of the grab handles within the vehicle</t>
  </si>
  <si>
    <t>1. All three grab handles within the interior trims of MGI are manufactured from PP-T20 while those in KIA are manufactured from PP
2. MGI could make use of PP instead of PP-T20 since unfilled polypropylene is a cost-effective option when compared to filled polypropylene</t>
  </si>
  <si>
    <t>The evaluation is done before teardown, the values will change after the costing,
1. Per Kg rate of PP-T20 = INR 200 (assumed)
2. Per Kg rate of PP - INR 180 (assumed)
3. The current weight of the handle - 65g
4. The estimated weight of the proposed handle - 58.8g
5. The estimated weight saved = 65 - 58.8 = 6.2*3 = 18.6g
6. The current cost of the handle - INR 13
7. The estimated cost of the proposed handle - INR 10.5
8. The estimated cost saved = 13 - 10.5 = 2.5*3 = INR 7.5</t>
  </si>
  <si>
    <t>2311-IT-ID-27</t>
  </si>
  <si>
    <t>MGI,
1. The Tool Kit Storage Trim present within the cargo area of the vehicle is meant to house the tools needed for changing a flat tyre and hosts the under-the-body spare tyre fastening setup
2. The entire trim is manufactured from PP-T20 and is placed beneath the cargo area tray aside from the speaker setup</t>
  </si>
  <si>
    <t>KIA,
1. A comparable storage trim is absent from the cargo area of the vehicle
2. The tool kit is placed above the spare tyre housed beneath the cargo area itself</t>
  </si>
  <si>
    <t>Functionality,
The Tool Kit Hosting Trim is the vehicle's compartment or storage area that houses the tools needed for changing a flat tyre. These trims are often designed to keep the tools organized and secure, making it convenient for the driver to access them in a tire-related emergency.</t>
  </si>
  <si>
    <t>Replace PP-T20 with PP in the manufacture of the storage trim within the cargo area of the vehicle</t>
  </si>
  <si>
    <t>1. The Tool Kit Storage Trim within the cargo area of the vehicle is manufactured from PP-T20 even though the mentioned trim won't be subjected to multitudes of stresses and is only meant to house the tool kit and the under-the-body spare tyre fastening setup 
2. MGI could make use of PP instead of PP-T20 since unfilled polypropylene is a cost-effective option when compared to filled polypropylene</t>
  </si>
  <si>
    <t>The evaluation is done before teardown, the values will change after the costing,
1. Per Kg rate of PP-T20 = INR 200 (assumed)
2. Per Kg rate of PP - INR 180 (assumed)
3. The current weight of the trim - 765g
4. The estimated weight of the proposed trim - 712.5g
5. The estimated weight saved - 765 - 712.5 = 52.5g
6. The current cost of the trim - INR 153
7. The estimated weight of the proposed trim - INR 128.5
8. The estimated cost saved = 153 - 128.5 = INR 24.5</t>
  </si>
  <si>
    <t>2311-IT-ID-28</t>
  </si>
  <si>
    <t>MGI,
1. The speaker unit within the cargo area of the vehicle is mounted onto a mounting trim fastened onto a speaker casing which is later fastened onto the vehicle floor
2. The entire casing along with the mounting trim is manufactured from PP-TD10-GF10
Dimensions &amp; Weight,
Casing,
Length - 610mm
Width - 330mm
Weight - 1462g
Mounting Trim,
Length - 189mm
Width - 187mm
Weight - 125.9g</t>
  </si>
  <si>
    <t>KIA,
1. A speaker setup is absent from the cargo area of the vehicle
2. Thus a comparable housing trim is absent</t>
  </si>
  <si>
    <t xml:space="preserve">Functionality,
A speaker housing encases and protects the internal components of a car speaker, safeguarding them from external elements and potential damage. This enclosure also plays a role in shaping the speaker's acoustic performance. The accompanying mounting trim adds an aesthetic touch, concealing mounting hardware and seamlessly integrating the speaker into the vehicle's interior. </t>
  </si>
  <si>
    <t>A similar speaker enclosure is absent from the vehicle</t>
  </si>
  <si>
    <t>Replace PP-TD10-GF10 with PP-T20 in the manufacture of the speaker casing.</t>
  </si>
  <si>
    <t>1. The speaker mounting trim and the casing within MGI are manufactured from PP-TD10-GF10 while in KIA, a similar trim is absent
2. PP-T20 is generally less expensive than PP-TD10-GF10 since compounds with a combination of talc and glass fibre reinforcement (like PP-TD10-GF10) tend to be more expensive than those with only talc (like PP-T20). If cost is a significant factor, manufacturers can opt for PP-T20 to keep production expenses lower, especially for speakers where the enhanced properties of PP-TD10-GF10 may not be critical
3. In some cases, the design requirements of the speaker may not necessitate the additional mechanical or acoustic properties provided by PP-TD10-GF10. Talc Filled PP may be sufficient if a speaker design does not require the stiffness, reduced resonance, or improved damping associated with PP-TD10-GF10.</t>
  </si>
  <si>
    <t>NVH constraints should be considered.</t>
  </si>
  <si>
    <t>The evaluation is done before teardown, the values will change after the costing,
1. Per Kg rate of PP-TD10-GF10 = INR 205 (assumed)
2. Per Kg rate of PP-T20 - INR 200 (assumed)
3. The current weight of the casing trim - 1462g
4. The estimated weight of the proposed trim - 1329g
5. The estimated weight saved = 1462 - 1329 = 133g
6. The current weight of the mounting trim - 125.9g
7. The estimated weight of the proposed trim - 114.45g
8. The estimated weight saved = 125.9 - 114.45 = 11.45g
9. The current cost of the casing trim - INR 299.71
10. The estimated cost of the proposed trim - INR 265.8
11. The estimated cost saved = 299.71 - 265.8 = INR 33.91
12. The current cost of the mounting trim - INR 25.80
13. The estimated cost of the proposed trim - INR 22.89
14. The estimated cost saved = 25.80 - 22.89 = INR 2.91
15. The total weight saved = 133 + 11.45 = 144.45g
16. The total cost saved = 33.91 + 2.91 = INR 36.82</t>
  </si>
  <si>
    <t>2311-PA-ID-01</t>
  </si>
  <si>
    <t>MGI,
1. The Brake Pedal Mounting Bracket within the braking system of the vehicle connects the brake pedal to the master cylinder of the vehicle
2. The bracket is black paint coated and is fastened onto the master cylinder within the vehicle
Dimensions &amp; Weight,
Length - 244mm
Width - 148mm
Weight - 1104g
Coating Surface Area = 116450mm2 = 0.116m2</t>
  </si>
  <si>
    <t>KIA,
1. The Brake Pedal Mounting Bracket within the braking system of the vehicle connects the brake pedal to the master cylinder of the vehicle
2. The bracket is not coated and is fastened onto the master cylinder within the vehicle
Dimensions &amp; Weight,
Length - 268mm
Width - 190mm
Weight - 622.42g</t>
  </si>
  <si>
    <t>Functionality,
1. Brake pedal mounting brackets play a crucial role in the braking system of a vehicle. These brackets are part of the assembly that connects the brake pedal to the master cylinder, which then translates the force applied to the pedal into hydraulic pressure.
2. Painting provides a protective layer that helps prevent corrosion and extends the lifespan of the brackets. Some manufacturers choose to paint metal brackets for aesthetic reasons as well</t>
  </si>
  <si>
    <t>Functionality,
1. Brake pedal mounting brackets play a crucial role in the braking system of a vehicle. These brackets are part of the assembly that connects the brake pedal to the master cylinder, which then translates the force applied to the pedal into hydraulic pressure.
2. The bracket is left without a coating in KIA</t>
  </si>
  <si>
    <t>Remove the black paint coating on the Brake Pedal Mounting Bracket within MGI</t>
  </si>
  <si>
    <t>1. The Brake Pedal Mounting Bracket found within MGI is black paint coated while the brake pedal mounting bracket is left without a coating in KIA
2. Applying coatings or paint can add to the vehicle's manufacturing cost. MGI could choose to leave the bracket unpainted to reduce production costs
3. While painting can provide aesthetic benefits and help prevent corrosion, it is not always essential for brackets enclosed without exposure to the outside environment. MGI could opt for a simpler, uncoated design if the brackets are made from materials that perform well without additional coatings.</t>
  </si>
  <si>
    <t>The evaluation is done before teardown, the values will change after the costing,
1. Per Sq.M rate for black paint coating - INR 47.8 (Metal Brackets)
2. Coating Surface Area of the Bracket = 116450mm2 = 0.116m2
3. Total cost = INR 5.25
4. The estimated weight saved = Nil
5. The estimated cost saved = INR 5.25</t>
  </si>
  <si>
    <t>2311-PA-ID-02</t>
  </si>
  <si>
    <t>MGI,
1. The brake pedal is mounted onto a Brake Pedal Mounting Bracket which is later mounted onto the brake booster and BiW of the vehicle.
2. The entire bracket is manufactured from steel and is black paint coated.
Dimensions &amp; Weight,
Length - 244mm
Width - 148mm
Weight - 1104g
Average Wall Thickness - 2.3mm</t>
  </si>
  <si>
    <t>KIA,
1. The brake pedal is mounted onto a Brake Pedal Mounting Bracket which is later mounted onto the brake booster and BiW of the vehicle.
2. The entire bracket is manufactured from steel.
Dimensions &amp; Weight,
Length - 268mm
Width - 190mm
Weight - 622.42g
Average Wall Thickness - 1.65mm</t>
  </si>
  <si>
    <t>The field is not relevant to this Idea.</t>
  </si>
  <si>
    <t>Redesign the current Brake Pedal Mounting Bracket used in MGI to a similar bracket used in KIA.</t>
  </si>
  <si>
    <t>1. The Brake Pedal Mounting Bracket used within MGI is heavier than the one used in KIA.
2. Replacing the current design and employing a design similar to the one used in KIA could help reduce complexity, weight and thereby improve cost-effectiveness without compromising the functionality of the component.
3. Referring to Idea ID (2311-BA-ID-01) and making the changes mentioned within the Idea could help employ a similar design used in KIA.</t>
  </si>
  <si>
    <t>1. New mounting points should be introduced.
2. Changes should be made as mentioned within the Idea ID - (2311-BA-ID-01)</t>
  </si>
  <si>
    <t>The evaluation is done before teardown, the values will change after the costing,
1. The per Kg rate of steel (painted) = INR 230
2. The current weight = 1104g
3. The estimated weight of the proposed setup = 622.42g
4. Weight added on from Idea ID - (2311-BA-ID-01) = 201g
4. The current cost = INR 253.92
5. The estimated cost of the proposed setup = INR 143.15
6. The estimated weight saved = 1104 - 622.42 = 481.58g
7. The estimated cost saved = 253.92 - 143.15 = INR 110.77</t>
  </si>
  <si>
    <t>2311-PA-ID-03</t>
  </si>
  <si>
    <t>MGI,
1. The accelerator pedal positioning sensor is mounted onto the accelerator pedal assembly within the vehicle to assist the operation of the electronic throttle control system
2. The sensor is from 'Wuling India' and is fastened onto the assemblies
Dimensions &amp; Weight,
Length - 108mm
Width - 68mm
Weight - 40.11g</t>
  </si>
  <si>
    <t>KIA,
1. The accelerator pedal positioning sensor is mounted onto the accelerator pedal assembly within the vehicle to assist the operation of the electronic throttle control system
2. The sensor is from 'Hyundai Glovis Co. Ltd.' and is fastened onto the assemblies
Dimensions &amp; Weight,
Length - 73.27mm
Width - 53.84mm
Weight - 38.52g</t>
  </si>
  <si>
    <t>Replace the current Accelerator Pedal Position Sensor used in MGI with a similar one used in KIA</t>
  </si>
  <si>
    <t>1. The accelerator pedal position sensors used in MGI are from 'Wuling India' while those used in KIA are from 'Hyundai Glovis Co. Ltd.'
2. If a company could find a supplier offering the same or similar quality at a lower price, it could choose to switch to improve its overall cost-effectiveness and competitiveness. Thus, switching from the current supplier to a similar supplier as in KIA could help MGI improve the cost-effectiveness of the part</t>
  </si>
  <si>
    <t>The evaluation is done before teardown, the values will change after the costing,
1. The current weight of the accelerator pedal position sensor - 40.11g
2. The estimated weight of the proposed sensor - 38.52g
3. The estimated weight saved = 40.11 - 38.52 = 1.59g
4. The current cost of the accelerator pedal position sensor - INR 435.16
5. The estimated cost of the proposed sensor - INR 256
6. The estimated cost saved = 435.16 - 256 = INR 179.16</t>
  </si>
  <si>
    <t>2 or 4</t>
  </si>
  <si>
    <t>2311-SP-ID-01</t>
  </si>
  <si>
    <t>MGI,
1. Brake Dust Cover Plates are present on the backside of the brake assembly, positioned between the brake rotor (disc) and the suspension components
2. The plates are made of steel and have a wall thickness of 1mm
3. The paint coating thickness on a single side of the plate is 56 microns
Dimensions &amp; Weight,
Front Suspension,
Length - 325mm
Width -  232mm
Weight - 384g
Coating Surface Area - 120640mm2
Rear Suspension,
Length - 320mm
Width - 230mm
Weight - 391g
Coating Surface Area -118048mm2</t>
  </si>
  <si>
    <t>KIA,
1. Brake Dust Cover Plates are present on the backside of the brake assembly, positioned between the brake rotor (disc) and the suspension components
2. The plates are made of steel and have a wall thickness of 0.8mm
3. The paint coating thickness on a single side of the plate is 27.8 microns</t>
  </si>
  <si>
    <t>Functionality,
The primary purpose of the Brake Dust Cover Plates is to protect the brake components from road debris, water, and other contaminants. They help minimize the amount of brake dust and debris that can accumulate on the brake rotor and brake pads</t>
  </si>
  <si>
    <t>1. Reduce the overall wall thickness of the Brake Dust Cover Plates present on all four wheel hubs of the vehicles from 1mm to 0.8mm
2. Reduce the paint coating thickness on each side of all four plates from 56 microns to 27.8 microns</t>
  </si>
  <si>
    <t>1. The Dust Cover Plates in MGI are 1mm in wall thickness while those used in KIA are 0.8mm thick and the paint coating thickness of each side of the plates is 56 microns in MGI and 27.8 microns in KIA
2. Reducing the overall thickness could help reduce material usage and thereby improve the cost-effectiveness of the component</t>
  </si>
  <si>
    <t>The evaluation is done before teardown, the values will change after the costing,
1. The Per Kg rate of Steel - INR 80 (assumed)
2. The current weight of the front LH &amp; RH dust cover plates - 383g
3. The estimated weight of the proposed plates - 260g (assumed)
4. The estimated weight saved on both ends - 123*2 = 246g
5. The current weight of the rear LH &amp; RH dust cover plates - 391g
6. The estimated weight of the proposed plates - 264g (assumed)
7. The estimated weight saved on both ends - 127*2 = 254g
8. The current cost of the front LH &amp; RH dust cover plates - INR 30.6
9. The estimated cost of the proposed plates - INR 20.8
10. The estimated cost saved on both ends - 9.8*2 = INR 19.6
11. The current cost of the rear LH &amp; RH dust cover plates - INR 31.2
12. The estimated cost of the proposed plates - INR 21.12
13. The estimated cost saved on both ends - 10.08*2 = INR 20.16
14. The total weight saved - 246 + 254 = 500g (assumed)
15. The total cost saved - 19.6 + 20.16 = INR 39.32 (assumed)
16. Coating Surface Area of Plate 1 (Front) - 120640mm2 - 0.12m2
17. Coating Surface Area of Plate 2 (Rear) - 118048mm2 - 0.118m2
18. Per Sq.M rate of 50-micron paint coating - INR 29.57
19. Per Sq.M rate of 35-micron paint coating - INR 21.57
20. The current coating cost for front plates = 3.54*2 = INR 7.09
21. The coating cost for the proposed thickness = 2.58*2 = INR 5.17
22. The current coating cost for rear plates = 3.48*2 = INR 6.97
23. The coating cost for the proposed thickness = 2.54*2 = INR 5.09
24. The estimated cost savings on the front and rear ends = (7.09 - 5.17) + (6.97 - 5.09) = INR 3.8
25. The total cost saved = 39.32 + 3.8 = INR 43.12</t>
  </si>
  <si>
    <t>2311-SP-ID-02</t>
  </si>
  <si>
    <t>MGI,
1. The Upper Mounting Plate within the front suspension setup of the vehicle provides a secure attachment point for the upper end of the suspension strut or shock absorber. This allows the strut to be anchored to the vehicle's body or chassis.
2. The plate is rubber insert moulded and is fastened onto the top of the strut setup
Dimensions &amp; Weight,
Length - 154mm
Width - 148mm
Weight - 1030g (whole top plate)
Moulding Weight - 50g (assumed)</t>
  </si>
  <si>
    <t>KIA,
1. The Upper Mounting Plate within the front suspension setup of the vehicle provides a secure attachment point for the upper end of the suspension strut or shock absorber. This allows the strut to be anchored to the vehicle's body or chassis.
2. The plate powder coated and is fastened onto the top of the strut setup
3. The plates are not rubber insert moulded</t>
  </si>
  <si>
    <t>Functionality,
The insert moulding process is often used to combine metal's structural strength with rubber's benefits, such as vibration dampening, noise reduction, and improved flexibility. The metal plate, usually made of steel, serves as the structural core, providing strength and rigidity to the component. The rubber moulds around the metal plate, creating a unified and integrated structure.</t>
  </si>
  <si>
    <t>Functionality,
A similar setup is absent from the front suspension assembly of the KIA</t>
  </si>
  <si>
    <t>Replace the rubber insert moulded Upper Mounting Plates in MGI with normal mounting plates as used in KIA</t>
  </si>
  <si>
    <t>1. The Front Suspension Upper Mounting Plates in MGI are rubber moulded while in KIA, they are normal powder-coated mounting plates
2. Rubber moulding can add complexity to the manufacturing process, and the cost of materials and production may be higher compared to a simpler, painted metal plate. 
3. Thus, removing the mould from the plate could help reduce the overall weight and simultaneously improve the cost-effectiveness of the part</t>
  </si>
  <si>
    <t>The evaluation is done before teardown, the values will change after the costing,
1. The per Kg rate of EPDM - INR 500
2. Per Sq.M rate of Powder Coating - INR 140
3. Coating Surface Area - 68144.29mm2 = 0.06m2
4. The current weight of the rubber moulding - 100g
5. The estimated weight saved - 100g
6. The estimated cost of the moulding - INR 50
7. The estimated cost saved - INR 50
8. Cost of powder coating on both plates = 0.12*140 = INR 16.8
9. The total cost saved = 50 - 16.8 = INR 33.2 - 15% tolerance = INR 28.22</t>
  </si>
  <si>
    <t>PE feedback on 08-Feb-24" Idea is technically rejected due to below reasons.
1.	It will have adverse NVH performance on rough roads.
2.	rubber is provided as a part of ride and handling tuning package for secondary ride and arrest vibrations. It is finalised based on ride tuning and vehicle weights."</t>
  </si>
  <si>
    <t>2311-SP-ID-03</t>
  </si>
  <si>
    <t>MGI,
1. The Upper Mounting Plates within the front suspension setup of the vehicle provide a secure attachment point for the upper end of the suspension strut or shock absorber.
2. The plates are rubber (EPDM (assumed)) insert moulded and fastened onto the top of the strut setup
3. The rubber moulding is extended 16mm downwards on all three sides of the plate
Dimensions &amp; Weight,
Length - 154mm
Width - 148mm
Weight - 1030g (whole top plate)
Moulding Weight - 50g (assumed)</t>
  </si>
  <si>
    <t>KIA,
The Upper Mounting Plates within the front suspension setup of the vehicle are not rubber insert moulded</t>
  </si>
  <si>
    <t>A similar setup is absent from the front suspension assembly of the KIA</t>
  </si>
  <si>
    <t>Redesign the rubber mould removing the 16mm extension downwards from all three sides of the plate</t>
  </si>
  <si>
    <t>1. The Front Suspension Upper Mounting Plates in MGI are rubber moulded while in KIA, they are normal powder-coated mounting plates
2. The moulds extending downwards in MGI could be trimmed to the level of the plate since similar areas are left open without protection in KIA
3. Doing so could help reduce the usage of rubber on the system which could reduce the overall cost and weight of the suspension strut assembly</t>
  </si>
  <si>
    <t>The evaluation is done before teardown, the values will change after the costing,
1. The per Kg rate of EPDM - INR 500
2. The current combined weight of the Moulding on LH &amp; RH sides = 100g
3. The estimated weight saved = 44g
4. The current cost = INR 50
5. The estimated cost saved = INR 22 - 15% tolerance = INR 18.7</t>
  </si>
  <si>
    <t>Idea rejected by supplier on 22-Apr-24 as this will call for redesign of top plate which is performance and tuning part. Will have adverse effect on vehicle ride and handling.</t>
  </si>
  <si>
    <t>2311-SS-ID-01</t>
  </si>
  <si>
    <t>MGI,
1. At driver and co-driver side, the seat has a seat vent below the seat-back pockets.
2. The seat panel is of leather and supported by the PVC panel.
3. The seat vent is hooked under the seat using two elastic strips and plastic hook.
4. Dimension of seat vent:
Length = 415 mm
Width = 140 mm (PVC panel)</t>
  </si>
  <si>
    <t>KIA,
1. At driver and co-driver side, the seat has a seat vent below the seat-back pockets.
2. The seat panel is of carpet and supported by the PVC panel.
3. The seat vent is hooked under the seat using two elastic strips and plastic hook.
4. Dimension of seat vent:
Length = 435 mm
Width = 230 mm (leather)
Width = 120mm (PVC panel)</t>
  </si>
  <si>
    <t>Aesthetics:
The leather seat vent is provided to enhance the look of the seat back area.
Functionality:
The seat vent is provided to cover the back area of the seat.</t>
  </si>
  <si>
    <t>Aesthetics:
The carpet seat vent is provided to enhance the look of the seat back area.
Functionality:
The seat vent is provided to cover the back area of the seat.</t>
  </si>
  <si>
    <t>Reduce the width from the upper edge of the PVC panel of seat vent by 90mm.</t>
  </si>
  <si>
    <t>1. In MGI, the PVC panel fully covers the leather of the seat vent whereas in KIA the PVC panel partially covers the carpet of the seat vent. The same methodology can be implemented in the MGI.
2. Reducing the width of the PVC panel by 90mm from the upper edge will not disturb the functionality of the seat vent.</t>
  </si>
  <si>
    <t>The evaluation is done before teardown, the values will change after the costing
1. Area of the PVC panel to be reduced = 37350 mm2
2. Estimated weight of the PVC panel to be reduced =  30 g (assumed)
3. Per kg cost of PVC = INR 150 (assumed)
4. Estimated cost of PVC panel to be reduced = INR 4.5
Estimated cost saving = INR 4.5
Estimated weight saving = 30 g</t>
  </si>
  <si>
    <t>2311-SS-ID-02</t>
  </si>
  <si>
    <t>MGI,
1. The second-row seats in the vehicle can be moved forward and backward by pulling up the adjustment levers provided below both seats
2. The levers are made of steel and vary in overall width from one another
Dimensions &amp; Weight,
Lever 1,
String Length - 745mm
Width - 175mm
Diameter - 13mm
Lever 2,
String Length - 915mm
Width - 345mm
Diameter - 13mm</t>
  </si>
  <si>
    <t>KIA,
1. The second-row seats in the vehicle are fixed in position, therefore, seat adjustment levers are absent
2. The front-row seats in the vehicle can be moved forward and backward by pulling up the adjustment levers provided below both seats
3. The levers have an overall diameter of 12mm</t>
  </si>
  <si>
    <t>Functionality,
Seat Adjustment Levers are mechanisms that allow you to slide the seat along its tracks to achieve a comfortable seating position.</t>
  </si>
  <si>
    <t>1. Reduce the width of the seat adjustment lever-2 from 345mm to 175mm commonising both.
2. Reduce the overall diameter of the bars from 13mm to 12mm.</t>
  </si>
  <si>
    <t>1. The overall width of the RH &amp; LH seat adjusting levers on the second-row seats in MGI vary from one another
2. The diameter of these seat adjustment levers in MGI is 13mm while it is 12mm on the seat adjustment levers found below the front row seats in KIA
3. Standardizing the width and reducing the diameter could potentially minimize material waste without compromising the functionality of the levers</t>
  </si>
  <si>
    <t>The evaluation is done before teardown, the values will change after the costing.
1. The current weight of the Lever 2 before width reduction - 150g
2. The estimated weight of the Lever 2 after width reduction - 110g
3. Per Kg rate of steel - INR 160
4. The current cost of the lever - INR 24
5. The cost of the proposed lever - INR 17.6
6. The estimated weight saved - 40g
7. The estimated cost saved - INR 6.4
8. The current weight of Lever 1 - 110g
9. The current weight of Lever 2 - 150g
10. The estimated weight of Lever 1 after diameter reduction -  95g
11. The estimated weight of Lever 2 after diameter reduction -  138g
12. The current cost of Lever 1 - INR 17.6
13. The current cost of Lever 2 - INR 24
14. The estimated cost of Lever 1 after diameter reduction - INR 15.2
15. The current cost of Lever 2 after diameter reduction - INR 20.48
16. The estimated weight saved = (110 - 95) + (150 - 128) = 15 + 22 = 37g
17. The estimated cost saved  = (17.6 - 15.2) + (24 - 20.48) = 2.4 + 3.52 = INR 5.92
18. The total weight saved = 40 + 37 = 77g
19. The total cost saved = 6.4 + 5.92 = INR 12.32</t>
  </si>
  <si>
    <t>2311-SS-ID-03</t>
  </si>
  <si>
    <t>MGI,
1. Seatbelt Buckles are mounted onto the seatbelt webbings found on the LH and RH sides of each front, second, and third-row seats
2. The seatbelt buckles used on the front row LH and RH sides of the vehicle vary from those used in the second and third row LH and RH sides of the vehicle
Dimensions &amp; Weight,
Front Row,
Length - 74.9mm
Width - 76.36mm
Second and Third Rows,
Length - 74.5mm
Width - 70mm</t>
  </si>
  <si>
    <t>KIA,
1. Seatbelt Buckles are mounted onto the seatbelt webbings found on the LH and RH sides of each front, second-row seats
2. A single type of seatbelt buckle is used over the LH and RH sides of the seating system
Dimensions &amp; Weight,
Length - 75mm
Width - 68.8mm</t>
  </si>
  <si>
    <t>Functionality,
The buckle allows the occupant to fasten the seatbelt securely across their body, holding them in place in the event of a sudden stop or collision. This helps prevent occupants from being thrown forward or out of the vehicle</t>
  </si>
  <si>
    <t>Substitute the Seatbelt Buckles used in the front row of the seating system in the vehicle with those employed in the second and third row LH and RH sides of the vehicle</t>
  </si>
  <si>
    <t>1. The Seatbelt Buckles used on the front row of the vehicle vary from those used in the second and third rows of MGI while similar buckles are used all over the seating system in KIA
2. Standardizing the buckles could help reduce material wastage and as the proposed buckles are already in use in the same vehicle, the chances of adverse effects on the functionality of the buckles are bare to none</t>
  </si>
  <si>
    <t>The evaluation is done before teardown, the values will change after the costing
1. The current weight of the seatbelt buckle used in the front row - 70g (assumed)
2. The current weight of the seatbelt buckle used in the second and third rows - 60g (assumed)
3. The current cost of the seatbelt buckle used in the front row - INR 20
4. The current cost of the seatbelt buckle used in the second and third rows - INR 15
5. The estimated weight saved - 10*2 = 20g
6. The estimated cost saved - 5*2 = INR 10</t>
  </si>
  <si>
    <t>2311-SS-ID-04</t>
  </si>
  <si>
    <t>MGI,
1. The LH and RH sides of the third-row seat bases in the vehicle are upholstered in leather while both the sides of the backrest of the same seat are finished using a different fabric (polyester)
2. The leather used on the sides of the seat base has a GSM of 1000
Dimensions &amp; Weight,
Leather,
Length - 415mm
Max. Width - 92mm 
Min. Width - 70mm
Surface Area - 33615mm2
GSM - 1000
Fabric,
GSM - 400 (assumed)</t>
  </si>
  <si>
    <t>KIA,
1. Third-row seats are absent from the vehicle
2. The left-hand (LH) and right-hand (RH) sides of the second-row seat bases are upholstered in leather to ensure a clean appearance when the doors are opened</t>
  </si>
  <si>
    <t>Functionality,
The usage of leather in vehicles provides comfort and durability. They're easy to clean and resistant to allergens, making them a practical choice</t>
  </si>
  <si>
    <t>Third-row seats are absent from the vehicle</t>
  </si>
  <si>
    <t>Substitute the leather upholstery on the left-hand (LH) and right-hand (RH) sides of the third-row seat bases with the same fabric utilized on the LH and RH sides of the corresponding backrests</t>
  </si>
  <si>
    <t>1. The LH and RH sides of the third-row seat bases in MGI are upholstered in leather even though the sides are not visible outside while the LH and RH sides of the backrests of the same third-row seats are finished using a cheaper material
2. MGI has the option to use the same fabric for upholstering the sides of the seat base as is used for the backrest sides, potentially resulting in cost savings</t>
  </si>
  <si>
    <t>The evaluation is done before teardown, the values will change after the costing,
1. Per Sq.M price of leather - INR 250 (assumed)
2. Per Sq.M price of fabric (polyester) - INR 160 (assumed)
3. Surface Area of the piece - 0.033M^2
4. The current weight of the piece - 60g (assumed)
5. The estimated weight of the proposed piece - 35g (assumed)
6. The estimated weight saved = 25*2 (LH&amp;RH) = 50g
7. The current cost of the piece - INR 8.25
8. The estimated cost of the proposed piece - INR 5.28
9. The estimated cost saved = 2.97*2 (LH&amp;RH) = INR 5.94</t>
  </si>
  <si>
    <t>2311-SS-ID-05</t>
  </si>
  <si>
    <t>MGI,
1. Rear Flaps are stitched onto the rear bottom end of the LH and RH front-row seat covers in the vehicle
2. The flaps are upholstered using leather and are hooked onto the bottom of the seating assemblies
Dimensions &amp; Weight,
Max Length - 420mm
Max Width - 148mm
GSM - 1000 (assumption)</t>
  </si>
  <si>
    <t>KIA,
1. Rear Flaps are stitched onto the rear bottom end of the LH and RH front-row seat covers in the vehicle
2. The flaps are upholstered using fabric and are hooked onto the bottom of the seating assemblies
Dimensions &amp; Weight,
Max Length - 448mm
Max Width - 205mm
GSM - 400 (assumption)</t>
  </si>
  <si>
    <t>Functionality,
1. The flaps provide a finished and polished look to the rear side of the seat, hiding the internal components and springs from view.
2. The usage of leather in vehicles provides comfort and durability. They're easy to clean and resistant to allergens, making them a practical choice</t>
  </si>
  <si>
    <t>Functionality,
1. The flaps provide a finished and polished look to the rear side of the seat, hiding the internal components and springs from view.
2. Fabrics can be easily maintained and are often hypoallergenic, providing a practical choice for upholstery</t>
  </si>
  <si>
    <t>1. Replace the leather upholstery on the flaps located at the bottom of MGI's front-row seats with fabric
2. Use the same fabric (polyester) used to upholster the unexposed seat sides within MGI</t>
  </si>
  <si>
    <t>1. The flaps stitched onto the rear of the LH and RH front-row seat covers are upholstered using leather while in KIA, fabric is used
2. Opting for fabric to upholster the flaps in MGI offers a comfortable and durable alternative to leather. Fabrics can be easily maintained and are often hypoallergenic, providing a practical choice for upholstery</t>
  </si>
  <si>
    <t>The evaluation is done before teardown, the values will change after the costing,
1. Per Sq.M price of leather - INR 250 (assumed)
2. Per Sq.M price of fabric (polyester) - INR 160 (assumed)
3. Surface Area of the piece - 0.091M^2
4. The current weight of the piece - 40g (assumed)
5. The estimated weight of the proposed piece - 25g (assumed)
6. The estimated weight saved = 15*2 (LH&amp;RH) = 30g
7. The current cost of the piece - INR 22.75
8. The estimated cost of the proposed piece - INR 14.56
9. The estimated cost saved = 8.19*2 (LH&amp;RH) = INR 16.38</t>
  </si>
  <si>
    <t>2311-SS-ID-06</t>
  </si>
  <si>
    <t>MGI,
1. The seat belt buckle housings at the front-row LH and RH seating assemblies within the vehicle are mounted onto a long steel bracket
2. The brackets are made of steel and are fastened onto the seat bottom frame using a set of fasteners
Dimensions &amp; Weight,
String Length - 195mm
Max. Width - 33.5mm
Min. Width - 16mm
Wall Thickness - 3.3mm
Weight - 151g</t>
  </si>
  <si>
    <t>KIA,
1. The seat belt buckle housings at the front-row LH and RH seating assemblies within the vehicle are mounted onto a long steel bracket
2. The brackets are made of steel and are fastened onto the seat bottom frame using a set of fasteners
Dimensions &amp; Weight,
String Length - 175mm
Max. Width - 35mm
Min. Width - 24mm
Wall Thickness - 3.3mm
Weight - 96g</t>
  </si>
  <si>
    <t>Functionality,
The seat belt buckle housing is mounted on a long steel bracket at the front of the car for easy access and quick fastening. This ensures that drivers and passengers can secure their seat belts conveniently, promoting safety</t>
  </si>
  <si>
    <t>Revise the existing seatbelt buckle housing brackets in MGI to match those in KIA, reducing the maximum width of the bracket from 33.5mm to 24mm, in line with KIA's design</t>
  </si>
  <si>
    <t>1. The existing front-row LH and RH Seatbelt Buckle Housing Mounting Brackets in MGI are wider and thereby heavier than those used in the front-row seating assembly of KIA
2. By aligning the bracket dimensions with those utilized in KIA, we can potentially minimize material wastage, leading to a more cost-effective production process</t>
  </si>
  <si>
    <t>The evaluation is done before teardown, the values will change after the costing,
1. The Per Kg weight of steel - INR 160 (assumed)
2. The current weight of the bracket used in MGI - 151g (assumed)
3. The estimated weight of the proposed bracket (from KIA) - 96g (assumed)
4. The estimated weight saved = 151 - 96 = 55*2 (LH&amp;RH) = 110g
5. The current cost of the bracket used in MGI - INR 24
6. The estimated cost of the proposed bracket (from KIA) - INR 15.36
7. The estimated cost saved = 24 - 15.36 = 8.64*2 (LH&amp;RH) = INR 17.28</t>
  </si>
  <si>
    <t>2311-SS-ID-07</t>
  </si>
  <si>
    <t>MGI,
1. Support Plates are present behind the second and third-row seating assemblies providing structural support and rigidity to the seating assemblies
2. The plates are made of steel and are welded onto the frame within the seating assembly
Dimensions &amp; Weight,
Second Row (60%),
Length - 750mm
Width - 675mm
Weight - 2165g (assumed)
Second Row (40%),
Length - 668mm
Width - 480mm
Weight - 1030g (assumed)
Third - Row (50%),
Length - 670mm
Width - 575mm
Weight - 1091g</t>
  </si>
  <si>
    <t>KIA,
1. Corrugated PP Panels are present behind the second-row seating assemblies providing structural support and rigidity to the seating assemblies
2. The panels are made of PP (assumed) and are mounted onto the frame within the seating assembly using steel tags
Dimensions &amp; Weight,
Second Row (60%),
Length - 792mm
Width - 505mm
Weight - 373g
Second Row (40%),
Length - 515mm
Width - 502mm
Weight - 249g</t>
  </si>
  <si>
    <t>Functionality,
Support plates provide structural reinforcement to the seating assembly. They distribute the load and help to evenly distribute the weight of the occupants, ensuring that the seating remains stable and secure.</t>
  </si>
  <si>
    <t>Functionality,
1. Corrugated PP panels are generally more affordable than other materials like steel or composite panels. These panels are also lightweight, which can help improve fuel efficiency in vehicles
2. PP is known for its durability and its ability to withstand various environmental conditions. They are less likely to degrade or deteriorate over time compared to some other materials</t>
  </si>
  <si>
    <t>Replace the Steel Support Plates used within the second and third-row seating assemblies of MGI with Corrugated PP Panels as in KIA</t>
  </si>
  <si>
    <t>1. The Support Plates found within the second and third-row seating assemblies of MGI are made of Steel while KIA used corrugated PP panels for their second-row seats
2. PP panels are generally more affordable compared to other materials like steel or composite panels
3. MGI has the flexibility to substitute steel sheets with Corrugated PP panels, as demonstrated in KIA while maintaining the component's functionality and enhancing cost-effectiveness</t>
  </si>
  <si>
    <t>1. In order to support the PP Panels, a reinforcing structure as present on the second-row backrest assembly of KIA, should be welded onto the seat frames of both the second and third-row backrest assemblies of MGI
2. Instead of welds, steel tags could be used to adjoin the PP Panels to the frame and the reinforcement structure</t>
  </si>
  <si>
    <t>The evaluation is done before teardown, the values will change after the costing,
1. Per Kg rate of Galvanized Steel - INR 200 (assumed)
2. Per Kg rate of PP Corrugated Board - INR 150 (assumed)
3. The current weight of the second row 60% - 2165g
4. The estimated weight of the proposed PP panel - 354g (assumed)
5. The estimated weight saved = 2165 - 354 = 1811g
6. The current weight of the second row 40% - 1030g
7. The estimated weight of the proposed PP panel - 224.4g (assumed)
8. The estimated weight saved = 1030 - 224.4 = 805.6
9. The current weight of the third row 50% - 1091g
10. The estimated weight of the proposed PP panel - 269.8g (assumed)
11. The estimated weight saved = 1091 - 269.8 = 821.2*2 = 1642.4g
12. The current cost of the second row 60% - INR 433
13. The estimated cost of the proposed PP panel - INR 53.1
14. The estimated cost saved = 433 - 53.1 = INR 379.9
15. The current cost of the second row 40% - INR 206
16. The estimated cost of the proposed PP panel - INR 33.6
17. The estimated cost saved = 206 - 33.6 = INR 172.4
18. The current cost of the third row 50% = 218*2 = INR 436
19. The estimated cost of the proposed PP panel = 40.47*2 = INR 80.94
20. The estimated cost saved = 436 - 80.94 = INR 355.06
21. The estimated weight saved in total = 1811 + 805.6 + 1642.4 = 4259g
22. The estimated cost saved in total = 379.9 + 172.4 + 355.06 = INR 907.36
23. The assumed weight of the proposed reinforcement structure for the second row 60% = 666g
24. The assumed weight of the proposed reinforcement structure for the second row 40% = 483g
25. The assumed weight of the proposed reinforcement structure for the third row = 411*2 = 822g
26. The total weight added on = 666 + 483 + 822 = 1971g
27. The Per M cost of TIG Welding (5mm fillet) = INR 140 (assumed)
28. The Per Kg cost of steel rods = INR 180 (assumed)
29. The estimated cost of the proposed reinforcement structure for the second row 60% - INR 119.8
30. The estimated cost of the proposed reinforcement structure for the second row 40% - INR 86.94
31. The estimated cost of the proposed reinforcement structure for the third row 50% - INR 147.96
32. The total weld length required = 0.480M (15mm per rod end)
33. The weld cost = 0.480*140 = INR 67.2
34. The total cost added on = 119.8 + 86.94 + 147.96 + 67.2 = INR 421.9
35. The total weight saved after redesigning = 4259 - 1971 = 2288g
36. The total cost saved after redesigning = 907.36 - 421.9 = INR 485.46</t>
  </si>
  <si>
    <t>2311-SS-ID-08</t>
  </si>
  <si>
    <t>MGI,
1. The Front Row Seating Assembly Cover Trims (Side Cover Trims, Driver Side RH Bottom Trim, and Recliner Trims) are present on both the left-hand (LH) and right-hand (RH) sides of both the front-driver and co-driver seats
2. The main side cover trims are constructed from PP-T20, while the driver-side RH bottom trim and the inner cover trims are crafted from PP+EPDM-T20. These trims are subsequently affixed to the seat frames using fasteners
Dimensions &amp; Weight,
Front Row (Driver LH)
Length - 265mm
Width - 234mm
Weight - 183.8g
Front Row (Driver RH)
Length - 571mm
Width - 202mm
Weight - 326g
Front Row (Driver RH Bottom)
Length - 486mm
Width - 132mm
Weight - 188.9g
Front Row (Co-Driver LH)
Length - 570mm
Width - 275mm
Weight - 447g
Front Row (Co-Driver RH)
Length - 265mm
Width - 235mm
Weight - 184g</t>
  </si>
  <si>
    <t>KIA,
1. The Front-Row Seating Assembly Cover Trims (Side Trims and Inner Trims) are located on both the left-hand (LH) and right-hand (RH) sides of both the front-driver and co-driver seats
2. All the trims are made of PP and are mounted onto the seat frames using fasteners
Dimensions &amp; Weight,
Front Row (Driver LH)
Length - 210mm
Width - 188mm
Weight - 112.6g
Front Row (Driver RH)
Length - 605mm
Width - 214mm
Weight - 381g
Front Row (Co-Driver LH)
Length - 606mm 
Width - 214mm
Weight - 399g
Front Row (Co-Driver RH)
Length - 211mm
Width - 185mm
Weight - 114g</t>
  </si>
  <si>
    <t>Functionality,
1. These trims act as a protective barrier for the sides of the seat base. They help shield the seat material and structure from damage caused by friction, abrasion, and contact with objects. The trims also contribute to the overall visual appeal of the interior
2. Talc-filled Polypropylene (PP Talc) is a composite material where talc, a naturally occurring mineral, is added to polypropylene which thereby imparts specific properties to the base polypropylene like increased stiffness, increased heat resistance, and reduced shrinkage. Etc
3. EPDM is added to improve flexibility</t>
  </si>
  <si>
    <t>Functionality,
1. These trims act as a protective barrier for the sides of the seat base. They help shield the seat material and structure from damage caused by friction, abrasion, and contact with objects. The trims also contribute to the overall visual appeal of the interior
2. PP is frequently chosen for automotive interiors due to its lightweight, cost-effectiveness, durability, and ease of processing, allowing for the creation of intricate and long-lasting components</t>
  </si>
  <si>
    <t>Replace PP-T20 and PP+EPDM-T20 with standard PP in the manufacture of Front-Row Seating Assembly Side Cover Trims</t>
  </si>
  <si>
    <t>1. Front-Row Seating Assembly Side Cover Trims in MGI are made of PP-T20 &amp; PP+EPDM-T20 while KIA makes use of standard PP
2. Given that KIA opts for standard PP rather than PP-T20 and PP+EPDM-T20, it suggests that a proposal to substitute PP-T20 with PP is viable, considering KIA's existing practice
3. Also, if cost is a primary consideration and the specific properties provided by talc-filled PP are not required for a particular application, standard PP may be the more economical choice</t>
  </si>
  <si>
    <t>The evaluation is done before teardown, the values will change after the costing,
1. Per Kg rate of PP-T20 - INR 200 (assumed)
2. Per Kg rate of PP+EPDM-T20 - INR 250 (assumed)
3. Per Kg rate of PP - INR 180 (assumed)
4. The current weight of the Front-Row Driver LH Trim - 183.8g
5. The estimated weight of the proposed trim - 153.4g
6. The estimated weight saved = 183.8 - 153.4 = 30.4g
7. The current weight of the Front-Row Driver RH Trim - 326g
8. The estimated weight of the proposed trim - 272.16g
9. The estimated weight saved = 326 - 272.16 = 53.84g
10. The current weight of the Front-Row Driver RH Trim Bottom - 188.9g
11. The estimated weight of the proposed trim - 157.7g
12. The estimated weight saved = 188.9 - 157.7 = 31.2g
13. The current weight of the Front-Row Co-Driver LH Trim - 447g
14. The estimated weight of the proposed trim - 373g
15. The estimated weight saved = 447 - 373 = 74g
16. The current weight of the Front-Row Co-Driver RH Trim - 184g
14. The estimated weight of the proposed trim - 153.6g
15. The estimated weight saved = 184 - 153.6 = 30.4g
16. The current cost of the Front-Row Driver LH Trim - INR 45.9
17. The estimated cost of the proposed trim - INR 27.61
18. The estimated cost saved = 45.9 - 27.61 = INR 18.29
19. The current cost of the Front-Row Driver RH Trim - INR 65.2
20. The estimated cost of the proposed trim - INR 48.98
21. The estimated cost saved = 65.2 - 48.98 = INR 16.22
22. The current cost of the Front-Row Driver RH Trim Bottom - INR 47.2
23. The estimated cost of the proposed trim - INR 28.3
24. The estimated cost saved = 47.2 - 28.3 = INR 18.9
25. The current cost of the Front-Row Co-Driver LH Trim - INR 89.4
26. The estimated cost of the proposed trim - INR 67.14
27. The estimated cost saved = 89.4 - 67.14 = INR 22.26
28. The current cost of the Front-Row Co-Driver RH Trim - INR 46
29. The estimated cost of the proposed trim - INR 27.64
30. The estimated cost saved = 46 - 27.64 = INR 18.36
31. The total weight saved = 30.4 + 53.84 + 31.2 + 74 + 30.4 = 219.84g
32. The total cost saved = 18.29 + 16.2 + 18.9 + 22.26 + 18.36 = INR 94.01</t>
  </si>
  <si>
    <t>2311-SS-ID-09</t>
  </si>
  <si>
    <t>MGI,
1. The Second and Third-Row Seating Assembly Cover Trims (Side Cover Trims, Rear Cover Trims, Recliner Cover Trims, Bracket Cover Trims, Main Bracket Link Cover Trims) are present on the rear, left-hand (LH) and right-hand (RH) sides of both the second and third-row seats
2. The second-row side cover trims, third-row recliner cover trims, main bracket link cover trims and the bracket cover trims are manufactured from PP+EPDM-T20 while the second-row recliner cover trims and the rear cover trims are manufactured from PP-T20
Dimensions &amp; Weight,
Second-Row,
Side Cover Trim 40% LH, (PP+EPDM-T20)
Length - 558mm
Width - 246mm
Weight - 312g
Side Cover Trim 60% RH, (PP+EPDM-T20)
Length - 556mm
Width - 247mm
Weight - 311g
Back Cover Trim 40% LH, (PP-T20)
Length - 320mm
Width - 60mm
Weight - 79g
Back Cover Trim 60% RH, (PP-T20)
Length - 608mm
Width - 60mm
Weight - 130.66g
Recliner Cover Trim 40% LH, (PP-T20)
Length - 210mm
Width - 140mm
Weight - 105.69g
Recliner Cover Trim 60% RH, (PP-T20)
Length - 210mm
Width - 141mm
Weight - 106g
Third-Row,
Main Bracket Link Cover Trim 1 LH 50% LH, (PP+EPDM-T20)
Length - 210mm
Width - 88mm
Weight - 31g
Main Bracket Link Cover Trim 2 LH 50% LH, (PP+EPDM-T20)
Length - 210mm
Width - 88mm
Weight - 28g
Recliner Cover Trim 50% LH, (PP+EPDM-T20)
Length - 220mm
Width - 146mm
Weight - 65g
Recliner Cover Trim 50% RH, (PP+EPDM-T20)
Length - 220mm
Width - 145mm
Weight - 65.4g
Bracket Cover Trim 50% LH, (PP+EPDM-T20)
Length - 125mm
Width - 55mm
Weight - 27.40g
Bracket Cover Trim 50% RH (PP+EPDM-T20)
Length - 125mm
Width - 55mm
Weight - 28g</t>
  </si>
  <si>
    <t>KIA,
1. Similar Trims are absent from the second row of KIA
2. Although, all the Front-Row Seating Assembly Cover Trims in KIA are made of PP
Dimensions &amp; Weight,
Front Row (Driver LH)
Length - 210mm
Width - 188mm
Weight - 112.6g
Front Row (Driver RH)
Length - 605mm
Width - 214mm
Weight - 381g
Front Row (Co-Driver LH)
Length - 606mm 
Width - 214mm
Weight - 399g
Front Row (Co-Driver RH)
Length - 211mm
Width - 185mm
Weight - 114g</t>
  </si>
  <si>
    <t>Functionality,
1. These trims act as a protective barrier. They help shield the seat material and structure from damage caused by friction, abrasion, and contact with objects. The trims also contribute to the overall visual appeal of the interior
2. Talc-filled Polypropylene (PP Talc) is a composite material where talc, a naturally occurring mineral, is added to polypropylene which thereby imparts specific properties to the base polypropylene like increased stiffness, increased heat resistance, and reduced shrinkage. Etc
3. EPDM is added to improve flexibility</t>
  </si>
  <si>
    <t>Functionality,
1. The trims on the front row act as a protective barrier for the sides of the seat base. They help shield the seat material and structure from damage caused by friction, abrasion, and contact with objects. The trims also contribute to the overall visual appeal of the interior
2. PP is frequently chosen for automotive interiors due to its lightweight, cost-effectiveness, durability, and ease of processing, allowing for the creation of intricate and long-lasting components</t>
  </si>
  <si>
    <t>Replace PP-T20 and PP+EPDM-T20 with standard PP in the manufacture of Second and Third-Row Seating Assembly Cover Trims</t>
  </si>
  <si>
    <t>1. Second and Third-Row Seating Assembly Cover Trims in MGI are made of PP-T20 &amp; PP+EPDM-T20 while KIA makes use of standard PP
2. Given that KIA opts for standard PP rather than PP-T20 and PP+EPDM-T20, it suggests that a proposal to substitute PP-T20 with PP is viable, considering KIA's existing practice
3. Also, if cost is a primary consideration and the specific properties provided by talc-filled PP are not required for a particular application, standard PP may be the more economical choice</t>
  </si>
  <si>
    <t>The evaluation is done before teardown, the values will change after the costing,
1. Per Kg rate of PP-T20 - INR 200 (assumed)
2. Per Kg rate of PP+EPDM-T20 - INR 250 (assumed)
3. Per Kg rate of PP - INR 180 (assumed)
Second Row,
4. The current weight of the Side Cover Trim 40% LH = 312g
5. The estimated weight of the proposed trim = 260.4g
6. The estimated weight saved = 312 - 260.4 = 51.6g
7. The current weight of the Side Cover Trim 60% RH = 311g
8. The estimated weight of the proposed trim = 259.6g
9. The estimated weight saved = 311 - 259.6 = 51.4g
10. The current weight of the Back Cover Trim 40% LH = 79g
11. The estimated weight of the proposed trim = 65.95g
12. The estimated weight saved = 79 - 65.95 = 13.05g
13. The current weight of the Back Cover Trim 60% RH = 130.6g
14. The estimated weight of the proposed trim = 109.03g
15. The estimated weight saved = 130.6 - 109.03 = 21.5g
16. The current weight of the Recliner Cover Trim 40% LH = 105.69g
17. The estimated weight of the proposed trim = 88.23g
18. The estimated weight saved = 105.69 - 88.23 = 17.46g
19. The current weight of the Recliner Cover Trim 60% RH = 106g
20. The estimated weight of the proposed trim = 88.49g
21. The estimated weight saved = 106 - 88.49 = 17.51g
Third Row,
22. The current weight of the Main Bracket Link Cover Trim 1 = 31g
23. The estimated weight of the proposed trim = 25.8g
24. The estimated weight saved = 31 - 25.8 = 5.2*4 = 20.8g
25. The current weight of the Main Bracket Link Cover Trim 2 = 28g
26. The estimated weight of the proposed trim = 23.37g
27. The estimated weight saved = 28 - 23.37 = 4.63*4 = 18.52g
28. The current weight of the Recliner Cover Trim 50% LH = 65g
29. The estimated weight of the proposed trim = 54.2g
30. The estimated weight saved = 65 - 54.2 = 10.8g
31. The current weight of the Recliner Cover Trim 50% RH = 65.4g
32. The estimated weight of the proposed trim = 54.6g
33. The estimated weight saved = 65.4 - 54.6 = 10.8g
34. The current weight of the Bracket Cover Trim 50% LH = 27.40g
35. The estimated weight of the proposed trim = 22.87g
36. The estimated weight saved = 27.40 - 22.87 = 4.53g
37. The current weight of the Bracket Cover Trim 50% RH = 28g
38. The estimated weight of the proposed trim = 23.37g
39. The estimated weight saved = 28 - 23.37 = 4.63g
40. The total weight saved on the second &amp; third rows = 213.18g
Second Row,
1. The current cost of the Side Cover Trim 40% LH = INR 78
2. The estimated cost of the proposed trim = INR 46.87
3. The estimated cost saved = 78 - 46.87 = INR 31.13
4. The current cost of the Side Cover Trim 60% RH = INR 77.75
5. The estimated cost of the proposed trim = INR 46.7
6. The estimated cost saved = 77.75 - 46.7 = INR 31.05
7. The current cost of the Back Cover Trim 40% LH = INR 15.8
8. The estimated cost of the proposed trim = INR 11.87
9. The estimated cost saved = 15.8 - 11.87 = INR 3.93
10. The current cost of the Back Cover Trim 60% RH = INR 26.12
11. The estimated cost of the proposed trim = INR 19.62
12. The estimated cost saved = 26.12 - 19.62 = INR 6.5
13. The current cost of the Recliner Cover Trim 40% LH = INR 21.13
14. The estimated cost of the proposed trim = INR 15.8
15. The estimated cost saved = 21.13 - 15.8 = INR 5.24
16. The current cost of the Recliner Cover Trim 60% RH = INR 21.2
17. The estimated cost of the proposed trim = INR 15.92
18. The estimated cost saved = 21.2 - 15.92 = INR 5.28
Third Row,
19. The current cost of the Main Bracket Link Cover Trim 1 = INR 7.75
20. The estimated cost of the proposed trim = INR 4.64
21. The estimated cost saved = 7.75 - 4.64 = 3.11*4 = INR 12.44
22. The current cost of the Main Bracket Link Cover Trim 2 = INR 7
23. The estimated cost of the proposed trim = INR 4.20
24. The estimated cost saved = 7 - 4.2 = 2.8*4 = INR 11.2
25. The current cost of the Recliner Cover Trim 50% LH = INR 16.25
26. The estimated cost of the proposed trim = INR 9.75
27. The estimated cost saved = 16.25 - 9.75 = INR 6.5
28. The current cost of the Recliner Cover Trim 50% RH = INR 16.35
29. The estimated cost of the proposed trim = INR 9.82
30. The estimated cost saved = 16.35 - 9.82 = INR 6.53
31. The current cost of the Bracket Cover Trim 50% LH = INR 6.85
32. The estimated cost of the proposed trim = INR 4.11
33. The estimated cost saved = 6.85 - 4.11 = INR 2.74
34. The current cost of the Bracket Cover Trim 50% RH = INR 7
35. The estimated cost of the proposed trim = INR 4.20
36. The estimated cost saved = 7 - 4.20 = INR 2.8
37. The total cost saved on the second &amp; third rows = INR 125.34</t>
  </si>
  <si>
    <t>2311-SS-ID-10</t>
  </si>
  <si>
    <t>MGI,
1. Bottom Cover and Cushion Cover Trims are present within the second-row 60% &amp; 40% seating assemblies of the vehicle
2. Both the trims are made of PP+EPDM-T20 and are mounted onto the assemblies using fasteners
Dimensions &amp; Weight,
Seat Bottom Cover 60%,
Length - 742mm
Width - 505mm
Weight - 1192g
Seat Cushion Cover 60%,
Length - 656mm
Width - 362mm
Weight - 631g
Seat Bottom Cover 40%,
Length - 402mm
Width - 354mm
Weight - 829.59g
Seat Cushion Cover 40%,
Length - 510mm
Width - 450mm
Weight - 484.4g</t>
  </si>
  <si>
    <t>KIA,
1. Similar trims are absent from the second-row seating assembly of the vehicle
2. The second-row seat base is directly mounted onto the vehicle floor</t>
  </si>
  <si>
    <t>Functionality,
1. These trims help protect the vulnerable parts of the seat structure, such as the foam cushioning and internal mechanisms, from dirt, dust, spills, and general wear and tear. They also provide additional support to the seat structure, enhancing its durability and helping to maintain its shape over time.
2. Talc-filled Polypropylene (PP Talc) is a composite material where talc, a naturally occurring mineral, is added to polypropylene which thereby imparts specific properties to the base polypropylene like increased stiffness, increased heat resistance, and reduced shrinkage. Etc
3. EPDM is added to improve flexibility</t>
  </si>
  <si>
    <t>Replace PP+EPDM-T20 used in the manufacture of the Second-Row Seat Bottom Cover and Cushion Cover Trims of MGI with standard PP</t>
  </si>
  <si>
    <t>1. Both the Bottom Cover and the Cushion Cover Trims present within the second-row seating assembly of MGI is made of PP+EPDM-T20
2. The use of EPDM in the trims provides improved flexibility and elasticity, impact resistance and weather resistance to the trims
3. As the trims are enclosed within the seating assembly and the chances of these trims being subjected to stress are low, standard PP could be considered as an alternative</t>
  </si>
  <si>
    <t>The evaluation is done before teardown, the values will change after the costing,
1. Per Kg rate of PP - INR 180 (assumed)
2. Per Kg rate of PP+EPDM-T20 - INR 250 (assumed)
3. The current weight of the Bottom Cover 40% = 829.59g
4. The estimated weight of the proposed trim = 692.59g
5. The estimated weight saved = 829.59 - 692.59 = 137g
6. The current weight of the Cushion Cover 40% = 484.4g
7. The estimated weight of the proposed trim = 404.40g
8. The estimated weight saved = 484.4 - 404.40 = 80g
9. The current weight of the Bottom Cover 60% = 1192g
10. The estimated weight of the proposed trim = 995g
11. The estimated weight saved = 1192 - 995 = 197g
12. The current weight of the Cushion Cover 60% = 631g
13. The estimated weight of the proposed trim = 526.7g
14. The estimated weight saved = 631 - 526.7 = 104.3g
15. The current cost of the Bottom Cover 40% = INR 207.39
16. The estimated cost of the proposed trim = INR 124.6
17. The estimated cost saved = 207.39 - 124.6 = INR 82.79
18. The current cost of the Cushion Cover 40% = INR 121.1
19. The estimated cost of the proposed trim = INR 72.79
20. The estimated cost saved = 121.1 - 72.79 = INR 48.2
21. The current cost of the Bottom Cover 60% = INR 298
22. The estimated cost of the proposed trim = INR 179.1
23. The estimated cost saved = 298 - 179.1 = INR 118.9
24. The current cost of the Cushion Cover 60% = INR 157.75
25. The estimated cost of the proposed trim = INR 94.80
26. The estimated cost saved = INR 62.95
27. The total weight saved = 517.3g
28. The total cost saved = INR 312.84</t>
  </si>
  <si>
    <t>2311-SS-ID-11</t>
  </si>
  <si>
    <t>MGI,
1. The Driver Side Seat Base Bottom Support Structure and the Co-Driver Side Seat Base Support Structure Side Plates in the vehicle are Black Paint Coated
2. Both the components are made of steel and are fastened onto the guide rails of the seating assemblies
Dimensions &amp; Coating Surface Area,
Driver Side,
Combined Coating Surface Area - 219164mm2 (Including the pipes, side plates and the mid bracket)
Co-Driver Side,
Combined Coating Surface Area - 160406mm2 (LH plate), 161002mm2 (RH plate)</t>
  </si>
  <si>
    <t>KIA,
1. Black Paint Coating is absent from the Seat Base Support Frames of both the Driver and Co-Driver Seating Assemblies of the vehicle
2. Both the components are made of steel and are fastened onto the guide rails of the seating assemblies</t>
  </si>
  <si>
    <t>Functionality,
1. Seat base support frames play a crucial role in providing structural integrity, stability, and support to the seats in a vehicle. These frames are a fundamental component of the overall seat structure
2. Painting the frames helps protect them from corrosion, especially in regions with harsh weather conditions or where road salt is used. Corrosion can weaken the structure over time, affecting its structural integrity</t>
  </si>
  <si>
    <t>Functionality,
1. Seat base support frames play a crucial role in providing structural integrity, stability, and support to the seats in a vehicle. These frames are a fundamental component of the overall seat structure
2. Some support structures may be made from materials that are inherently corrosion-resistant, eliminating the need for additional coating. For example, frames made from stainless steel may not require painting for corrosion protection</t>
  </si>
  <si>
    <t>Process Deletion,
Remove the Black Painting done on the Driver and Co-Driver Seat Base Support Frames</t>
  </si>
  <si>
    <t>1. The Driver and Co-Driver Seat Base Support Frames in MGI are partly paint-coated while in KIA, they are left without any form of coating
2. Given that the structures are situated in areas shielded from external elements, where the risk of corrosion is low, there is minimal necessity for a protective coating. Moreover, the application of a paint coating entails extra manufacturing processes and associated costs.
3. MGI could also opt for non-coated frames as in KIA to improve cost-effectiveness</t>
  </si>
  <si>
    <t>The evaluation is done before teardown, the values will change after the costing,
1. Per Sq.M rate of Black Paint Coating- INR 47.8 (assumed)
2. The combined surface area of the Driver Side Support Structure = 0.21m2
3. The cost to paint the structure = INR 10.03
4. The estimated cost saved in total = INR 10.03
5. The combined surface area of the Co-Driver Side Support Structure = 0.32m2
6. The cost to paint the structure = INR 15.2
7. The estimated cost saved in total = INR 15.2
8. The estimated weight saved = Nil
9. The estimated cost saved = 10 + 15.2 = INR 25.2</t>
  </si>
  <si>
    <t>2311-SS-ID-12</t>
  </si>
  <si>
    <t>MGI,
1. The Second Row 60% and 40% Seat Base Frame Plates within the second-row seating assembly of the vehicle are meant to provide support for the seating assemblies.
2. Both the 60% and 40% plates are black paint-coated and are arc welded onto the main support frames
3. They are not exposed to the outside environment and are mounted within the seat base assemblies
Dimensions &amp; Weight,
60%,
Plate 1,
Length - 460mm
Width - 324mm
Plate 2,
Length - 456mm
Width - 192mm
40%,
Length - 428mm
Width - 286mm
Combined Coating Surface Area - 0.56m2</t>
  </si>
  <si>
    <t>KIA,
1. Comparable frames are absent from the vehicle.
2. Inner frames and brackets are non-coated</t>
  </si>
  <si>
    <t>Functionality,
1. Seat base support frames play a crucial role in providing structural integrity, stability, and support to the seats in a vehicle. These frames are a fundamental component of the overall seat structure.
2. Painting the frames helps protect them from corrosion, especially in regions with harsh weather conditions or where road salt is used. Corrosion can weaken the structure over time, affecting its structural integrity.</t>
  </si>
  <si>
    <t>Comparable frames are absent from the vehicle.</t>
  </si>
  <si>
    <t>Process Deletion,
Remove the Black Painting done on the Second Row 60% and 40% Seat Base Frame Plates</t>
  </si>
  <si>
    <t>1. The Second Row 60% and 40% Seat Base Frame Plates in MGI are black paint-coated but not exposed outside while in KIA, comparable frames are absent from the second-row seating system.
2. Given that the structures are situated in areas shielded from external elements, where the risk of corrosion is low, there is minimal necessity for a protective coating. Moreover, the application of a paint coating entails extra manufacturing processes and associated costs.
3. MGI could also opt for non-coated frames as in KIA to improve cost-effectiveness</t>
  </si>
  <si>
    <t>The evaluation is done before teardown, the values will change after the costing,
1. Per Sq.M rate of Black Paint Coating- INR 47.8 (assumed)
2. The combined surface area of the 60% and 40% Plates = 0.56m2
3. The cost to paint the structure = INR 26.76
4. The estimated weight saved = Nil
5. The estimated cost saved = INR 26.76</t>
  </si>
  <si>
    <t>2311-SS-ID-13</t>
  </si>
  <si>
    <t>MGI,
1. The Third-Row Seat Mounting Frame beneath the third-row seating assembly of the vehicle is meant to help mount the seating assembly to the vehicle floor and to provide support for the seating assemblies.
2. The frame is black paint-coated and is fastened onto the BiW of the vehicle
3. They are not exposed to the outside environment and are mounted beneath the seat base assemblies
Dimensions &amp; Weight,
Length - 460mm
Width - 324mm
Coating Surface Area - 198707.8mm2</t>
  </si>
  <si>
    <t>KIA,
1. Comparable frames are absent from the vehicle since there is no third-row
2. Inner frames and brackets within the seating assembly are non-coated</t>
  </si>
  <si>
    <t>Functionality,
1. Seat mounting frames in cars serve as critical components that provide a secure and stable foundation for attaching and securing vehicle seats. These frames are typically made of sturdy materials like steel and are designed to withstand the various forces and stresses experienced during vehicle operation.
2. Painting the frames helps protect them from corrosion, especially in regions with harsh weather conditions or where road salt is used. Corrosion can weaken the structure over time, affecting its structural integrity.</t>
  </si>
  <si>
    <t>Process Deletion,
Remove the Black Painting done on the Third-Row Seat Mounting Frame</t>
  </si>
  <si>
    <t>1. The Third-Row Seat Mounting Frame in MGI is paint-coated but not exposed outside while in KIA, comparable frames are absent since there is no third-row
2. Given that the structures are situated in areas shielded from external elements, where the risk of corrosion is low, there is minimal necessity for a protective coating. Moreover, the application of a paint coating entails extra manufacturing processes and associated costs.
3. MGI could also opt for non-coated frames as in KIA to improve cost-effectiveness</t>
  </si>
  <si>
    <t>Referring to Idea ID '2311-PRODUCT-ID-09', the mounting brackets prone to exposure would be tucked under the floor carpet</t>
  </si>
  <si>
    <t>The evaluation is done before teardown, the values will change after the costing,
1. Per Sq.M rate of Black Paint Coating- INR 47.8 (assumed)
2. The coating surface area of the mounting frame = 198707.8mm2 = 0.19m2
3. The cost to paint the structure = INR 9.08
4. The estimated weight saved = Nil
5. The estimated cost saved = INR 9.08</t>
  </si>
  <si>
    <t>2311-SS-ID-14</t>
  </si>
  <si>
    <t>MGI,
1. The second-row 60% &amp; 40% Seat Main Brackets beneath the seating assembly of the vehicle are meant to help mount the seating assembly to the vehicle floor and to provide structural support
2. The brackets are black paint-coated and are fastened onto the BiW of the vehicle
3. The cross-members on the brackets within the second-row seating assembly are not exposed to the outside environment but are paint-coated. Meanwhile, similar cross members on the brackets within the front row seating are not paint-coated
Dimensions &amp; Weight,
60%,
Coating Surface Area - 68952mm2
40%,
Coating Surface Area - 94900mm2</t>
  </si>
  <si>
    <t>KIA,
1. Comparable brackets are absent from the vehicle since the second-row seats are directly mounted onto the floor</t>
  </si>
  <si>
    <t>Functionality,
1. Seat mounting brackets in cars are critical components that provide a secure and stable foundation for attaching and securing vehicle seats. These frames are typically made of sturdy materials like steel and are designed to withstand the various forces and stresses experienced during vehicle operation.
2. Painting the brackets helps protect them from corrosion, especially in regions with harsh weather conditions or where road salt is used. Corrosion can weaken the structure over time, affecting its structural integrity.</t>
  </si>
  <si>
    <t>Comparable brackets are absent from the vehicle.</t>
  </si>
  <si>
    <t>Process Deletion,
Remove the Black Painting done on the Second-Row Seat 60% and 40% Main Bracket Cross Members</t>
  </si>
  <si>
    <t>1. The second-row 60% &amp; 40% Seat Main Brackets in MGI are paint-coated while in KIA, comparable frames are absent from the vehicle
2. Given that the cross members within the bracket are situated in areas shielded from external elements, where the risk of corrosion is low, there is minimal necessity for a protective coating. Moreover, the application of a paint coating entails extra manufacturing processes and associated costs.
3. MGI could also opt for non-coated cross members within the brackets as done on the front row seating assemblies of the vehicle to improve cost-effectiveness</t>
  </si>
  <si>
    <t>The evaluation is done before teardown, the values will change after the costing,
1. Per Sq.M rate of Black Paint Coating- INR 47.8 (assumed)
2. The combined coating surface area of the 60% &amp; 40% bracket cross members = 163852mm2 = 0.16m2
3. The cost to paint the structure = INR 7.64
4. The estimated weight saved = Nil
5. The estimated cost saved = INR 7.64</t>
  </si>
  <si>
    <t>2311-ST-ID-01</t>
  </si>
  <si>
    <t>MGI,
1. The Steering Wheel Bottom Trim and the Steering Wheel Airbag Trim are present snap-fitted onto the steering assembly of the vehicle.
2. Both the Steering Wheel Bottom Trim and the Steering Wheel Airbag Trim (assumed) are manufactured from TPO
Dimensions &amp; Weight,
Steering Wheel Bottom Trim,
Length - 298mm
Width - 221mm
Weight - 175g
Steering Wheel Airbag Trim,
Length - 194mm
Width - 163mm
Weight - 127.6g</t>
  </si>
  <si>
    <t>KIA,
1. The Steering Wheel Bottom Trim and the Steering Wheel Airbag Trim are present snap-fitted onto the steering assembly of the vehicle.
2. Both the Steering Wheel Bottom Trim and the Steering Wheel Airbag Trim (assumed) are manufactured from PP-T20</t>
  </si>
  <si>
    <t>Replace TPO with PP-T20 in the manufacture of the Steering Wheel Bottom Trim and the Steering Wheel Airbag Trim</t>
  </si>
  <si>
    <t>1. The Steering Wheel Bottom Trim and the Steering Wheel Airbag Trim in MGI are manufactured from TPO while in KIA they are manufactured from PP-T20
2. Replacing TPO with PP-T20 could help improve cost-effectiveness of the part since TPO (Thermoplastic Olefin): TPO is often considered more expensive than standard 20% talc filled Polypropylene (PP-T20) due to its additional characteristics and properties. TPO is a blend of polypropylene with rubber, making it more impact-resistant, weather-resistant, and suitable for exterior automotive applications.</t>
  </si>
  <si>
    <t>The evaluation is done before teardown, the values will change after the costing,
1. Per Kg rate of TPO = INR 269.7
2. Per Kg rate of PP-T20 = INR 200 (assumed)
3. The current weight of the Bottom Trim = 175g
4. The estimated weight of the proposed trim = 173.1g
5. The estimated weight saved = 175 - 173.1 = 1.9g
6. The current weight of the Airbag Trim = 127.6g
7. The estimated weight of the proposed trim = 125.6g
8. The estimated weight saved = 2g
9. The current cost of the Bottom Trim = INR 47.19
10. The estimated cost of the proposed trim = INR 34.62
11. The estimated cost saved = 47.9 - 34.62 = INR 13.28
12. The current cost of the Airbag Trim = INR 34.18
13. The estimated cost of the proposed trim = INR 25.12
14. The estimated cost saved = 34.18 - 25.12 = INR 9.06
15. The total weight saved = 1.9 + 2 = 3.9g
16. The total cost saved = 13.28 + 9.06 = INR 22.34</t>
  </si>
  <si>
    <t>2311-ST-ID-02</t>
  </si>
  <si>
    <t>MGI,
1. The Steering Wheel Top Trim 2 is found mounted onto the steering wheel assembly. They are meant to improve the overall aesthetic appeal of the interior of the vehicle
2. The trim is manufactured from PC-ABS and is fastened onto the assembly
Dimensions &amp; Weight,
Length - 335mm
Width - 210mm
Weight - 46.21g</t>
  </si>
  <si>
    <t>KIA,
1. The Steering Wheel Top Trim 2 is found mounted onto the steering wheel assembly. They are meant to improve the overall aesthetic appeal of the interior of the vehicle
2. The trim is manufactured from PC-ABS and is fastened onto the assembly</t>
  </si>
  <si>
    <t>Replace PC-ABS with ABS in the manufacture of the Steering Wheel Top Trim 2 since the finish could be achieved on ABS-made trims as well</t>
  </si>
  <si>
    <t>1. Both the Steering Wheel Top Trim 2  is manufactured from PC-ABS in MGI
2. Both ABS and PC-ABS can be used for a similar finish, but the process may need to be adjusted based on the material to obtain an identical finish (refer to Idea ID - 2311-DA-ID-15)
3. Replacing PC-ABS with ABS could help improve the cost and weight efficiency of all the trims</t>
  </si>
  <si>
    <t>The evaluation is done before teardown, the values will change after the costing,
1. Per Kg rate of PC-ABS - INR 311.17 (assumed)
2. Per Kg rate of ABS - INR 165.45 (assumed)
3. The current weight of the trim = 46.21g
4. The estimated weight = 44.1g
5. The estimated weight saved = 46.21 - 44.1 = 2.1g
6. The current cost of the trim = INR 14.37
7. The estimated cost = INR 7.29
8. The estimated cost saved = 14.37 - 7.29 = INR 7.08</t>
  </si>
  <si>
    <t>2311-ST-ID-03</t>
  </si>
  <si>
    <t>MGI,
1. The Steering Column Mount within the vehicle is meant to cover the components within the shaft assembly from the bottom of the steering system
2. The mount is a casted part manufactured from Aluminium and is fastened onto the mounting provisions
Dimensions &amp; Weight,
Length - 118.37mm
Width - 118.37mm
Weight - 195.63g</t>
  </si>
  <si>
    <t>KIA,
1. The Steering Column Mount within the vehicle is meant to cover the components within the shaft assembly from the bottom of the steering system
2. The mount is a fabricated sheet metal part manufactured from Steel and is fastened onto the mounting provisions</t>
  </si>
  <si>
    <t xml:space="preserve">Replace the Cast Aluminium Steering Column Mount in MGI with a fabricated sheet welded onto the shaft as used in KIA </t>
  </si>
  <si>
    <t>1. The Steering Column Mount in MGI is a Cast Aluminium part while in KIA they've used a Fabricated Sheet fastened onto the column
2. Replacing the cast part with the fabricated sheet part (3.6mm thickness) could help improve the cost-effectiveness of the setup since cast aluminium is comparatively more expensive than fabricated sheet metals</t>
  </si>
  <si>
    <t>The fabricated sheet should be welded onto the outer casing as done in KIA</t>
  </si>
  <si>
    <t>The evaluation is done before teardown, the values will change after the costing,
1. Per Kg rate of Cast Aluminum (machined) - INR 480 (assumed)
2. Per Kg rate of Steel Sheet (fabricated) - INR 180 (assumed)
3. The current weight of the cast aluminium part = 195.63g
4. The estimated weight of the proposed cover = 20.78g
5. The estimated weight saved = 195.63 - 20.78 = 174.85g
6. The current cost of the cast aluminium part = INR 93
7. The estimated cost of the proposed cover = INR 3.73
8. The estimated cost saved = 93 - 3.73 = INR 89.27</t>
  </si>
  <si>
    <t>PE feedback on 16-Apr-24 is " KD part, black box item. Supplier design part"</t>
  </si>
  <si>
    <t>2311-ST-ID-04</t>
  </si>
  <si>
    <t>MGI,
1. The Steering Rack System within the steering system of the vehicle houses a Tie Rod End Casing on both the LH and RH Sides
2. These casings are Iron Casted and are meant to protect the tie rod ends
Dimensions &amp; Weight,
Length - 176mm
Weight - 250g (assumed)
Rod Dia - 15.14mm</t>
  </si>
  <si>
    <t>KIA,
1. The Steering Rack System within the steering system of the vehicle houses a Tie Rod End Casing on both the LH and RH Sides
2. These casings are Iron Casted and are meant to protect the tie rod ends
Dimensions &amp; Weight,
Length - 110mm
Weight - 150g (assumed)</t>
  </si>
  <si>
    <t>Reduce the length of the Iron Castings from 175mm to 110mm and Increase the length of the Rods to compensate instead, similar to the setup employed in KIA</t>
  </si>
  <si>
    <t>1. The overall length of the Iron Castings on both the LH and Rh ends of the Steering Rack in MGI is 175mm while in KIA it is 110mm
2. Reducing the length from 175mm to 110mm and increasing the length of the Steel Rods instead would result in weight reduction and thereby would also result in an improvement in cost-effectiveness since Iron Casted parts are expensive compared to Steel Rods</t>
  </si>
  <si>
    <t>The evaluation is done before teardown, the values will change after the costing,
1. Per Kg rate of Cast Iron - INR 180 (assumed)
2. Per Kg rate of Steel - INR 180 (assumed)
3. The current weight of the cast = 250g
4. The estimated weight of the proposed cast = 150g
5. The estimated weight saved = 250 - 150 = 100*2 (LH &amp; RH) = 200g
6. The current cost of the cast = INR 45
7. The estimated cost of the proposed cast = INR 27
8. The estimated cost saved = 45 - 27 = INR 18
9. The estimated weight added on by the rod = 41.8g
10. The estimated cost added on = INR 7.52
11. The total weight saved = 100 - 41.8 = 58.2g
12. The total cost saved = 18 - 7.52 = INR 10.48</t>
  </si>
  <si>
    <t>PE feedback on 16-Apr-24 is " Tie rod length derived from wheel end design. Optimized length of 175 mm used to avoid fouling. Part has been localised"</t>
  </si>
  <si>
    <t>2311-ST-ID-05</t>
  </si>
  <si>
    <t>MGI,
1. The Steering Column to Steering Rack Linkage Plastic Trim and the Rubber Bush associated are employed within the steering system of the vehicle to properly seal the provision from the inner cabin to the engine bay
2. The plastic trim is manufactured from PP-T20 (assumed) and the rubber bush is manufactured from EPDM (assumed)
Dimensions &amp; Weight,
Plastic Trim,
Length - 101.4mm
Width - 81.34mm
Weight - 83.54g
Rubber Boot,
Length - 110.40mm
Width - 99.2mm
Weight - 143.01g</t>
  </si>
  <si>
    <t>KIA,
1. The Steering Column to Steering Rack Linkage Plastic Trim and the Rubber Bush associated are employed within the steering system of the vehicle to properly seal the provision from the inner cabin to the engine bay
2. The plastic trim is manufactured from PP-T20 (assumed) and the rubber bush is manufactured from EPDM (assumed)
Dimensions &amp; Weight,
Plastic Trim,
Length - 92.43mm
Width - 68.98mm
Weight - 49.60g
Rubber Boot,
Length - 83.46mm
Width - 70.77mm
Weight - 44.92g</t>
  </si>
  <si>
    <t>Redesign the current Steering Column to Steering Rack Linkage Plastic Trim and the Rubber Bush associated with a smaller setup as employed in KIA</t>
  </si>
  <si>
    <t>1. The Steering Column to the Steering Rack Linkage Plastic Trim and the Rubber Bush employed within the steering system of MGI are comparatively heavier and hence, more expensive than the setup employed in KIA
2. By redesigning both components to match the dimensions of the setup used in KIA, replacing the current configuration could potentially decrease the system's overall weight and enhance its cost-effectiveness.</t>
  </si>
  <si>
    <t>The provision on the BiW should be adjusted according to the revision in the dimensions of the trim and bush</t>
  </si>
  <si>
    <t>The evaluation is done before teardown, the values will change after the costing,
1. The per Kg rate of EPDM - INR 500 (assumed)
2. The per Kg rate of PP-T20 - INR 200 (assumed)
3. The current weight of the plastic trim = 83.54g
4. The estimated weight = 49.60g
5. The estimated weight saved = 83.54 - 49.60 = 33.94g
6. The current cost of the plastic trim = INR 16.70
7. The estimated cost = INR 9.92
8. The estimated cost saved = 16.70 - 9.92 = INR 6.78
9. The current weight of the rubber bush = 143.01g
10. The estimated weight = 49.60g
11. The estimated weight saved = 143.01 - 49.60 = 93.41g
12. The current cost of the rubber bush = INR 71.50
13. The estimated cost = INR 24.8
14. The estimated cost saved = 71.50 - 24.8 = INR 46.7
15. The total weight saved = 33.94 + 93.41 = 127.35g
16. The total cost saved = 6.78 + 46.7 = INR 53.48</t>
  </si>
  <si>
    <t>PE feedback on 16-Apr-24 is " Subject parts are designed as per packaging layout of MG Hector"</t>
  </si>
  <si>
    <t>2311-ST-ID-06</t>
  </si>
  <si>
    <t>MGI,
1. The LH &amp; RH tie rods within the the steering system rack assembly are covered partially by rubber boots (EPDM)
2. The boots are present on both the LH &amp; RH sides of the rack assembly and they are fastened onto the system using a pair of clamps on each side
Dimensions &amp; Weight,
Length - 195mm
Width - 65mm
Weight - 40g (assumed)</t>
  </si>
  <si>
    <t>KIA,
1. The LH &amp; RH tie rods within the the steering system rack assembly are covered partially by rubber boots (EPDM)
2. The boots are present on both the LH &amp; RH sides of the rack assembly and they are fastened onto the system using a pair of clamps on each side
Dimensions &amp; Weight,
Length - 160mm
Width - 60mm
Weight - 40g (assumed)</t>
  </si>
  <si>
    <t>Reduce the overall length and width of the rubber boots in MGI to match the dimensions of the similar rubber boots used in KIA</t>
  </si>
  <si>
    <t>1. The rubber boots employed on the steering rack assembly of MGI is comparatively larger and heavier when compared to the rubber boot employed in KIA for the same purpose
2. By redesigning the rubber boot to match the dimensions of the setup used in KIA, replacing the current configuration could potentially decrease the system's overall weight and enhance its cost-effectiveness.</t>
  </si>
  <si>
    <t>The evaluation is done before teardown, the values will change after the costing,
1. The per Kg rate of EPDM - INR 500 (assumed)
2. The current weight of the boot - 64g
3. The estimated weight of the proposed boot - 48g
4. The estimated weight saved = 64 - 48 = 16*2 = 24g
5. The current cost of the boot - INR 32
6. The estimated cost of the proposed boot - INR 24
7. The estimated cost saved = 32 - 24 = 8*2 = INR 16</t>
  </si>
  <si>
    <t>PE feedback on 16-Apr-24 is " Rubber boot length is deciede based on rack travel and Inner Ball joint position"</t>
  </si>
  <si>
    <t>2311-TA-ID-01</t>
  </si>
  <si>
    <t>MGI,
1. A Keyless Entry Remote is provided so that the user can secure or access the vehicle without using a physical key by pressing the designated buttons on the remote
2. A PCB assembly supplied by 'Continental' is present within the key fob
Dimensions &amp; Weight,
Length - 42.64mm
Width - 24.2mm
Weight - 4.55g</t>
  </si>
  <si>
    <t>KIA,
1. A Keyless Entry Remote is provided so that the user can secure or access the vehicle without using a physical key by pressing the designated buttons on the remote
2. A PCB assembly supplied by 'Seoyon Electronics - Korea' is present within the key fob
Dimensions &amp; Weight,
Length - 46.9mm
Width - 26.9mm
Weight - 4.5g</t>
  </si>
  <si>
    <t>Replace the PCB assembly from 'Continental' in MGI with a similar assembly as the one from 'Seoyon Electronics' used in KIA</t>
  </si>
  <si>
    <t>1. A PCB module from 'Continental' is present within the key fob of MGI while KIA uses a similar module supplied by 'Seoyon Electronics, Korea'
2. Replacing the current setup in MGI with a similar one as in KIA could help improve the cost efficiency of the setup without compromising the functionality</t>
  </si>
  <si>
    <t>The evaluation is done before teardown, the values will change after the costing,
1. The current cost of the PCB assembly used in MGI = INR 683.71
2. The current cost of the PCB assembly used in KIA = INR 349.04
3. The estimated cost saved = 683.71 - 349.04 = 334.67 - 40% tolerance = INR 200.80*2 (spare) = 401.6
4. The weight savings = Nil</t>
  </si>
  <si>
    <t>2311-WS-ID-01</t>
  </si>
  <si>
    <t>MGI,
1. The Windshield Washer Fluid Hose in the vehicle is directed through the left side of the vehicle through the wiring harness leading to the rear of the vehicle
2. The hose is made from corrugated PVC (assumed) pipe
Dimensions &amp; Weight,
Length - 6150mm
Width - 7mm</t>
  </si>
  <si>
    <t>KIA,
1. The Windshield Washer Fluid Hose in the vehicle is directed through the right side of the vehicle alongside the fuel door release cable leading to the rear of the vehicle
2. The hose is made from rubber
Dimensions &amp; Weight,
Length - 5505mm
Width - 6.8mm</t>
  </si>
  <si>
    <t>Functionality,
The primary function of a windshield washer fluid hose is to supply washer fluid from the washer fluid reservoir to the rear windshield washer nozzle, allowing the rear windshield to be cleaned or sprayed with washer fluid.</t>
  </si>
  <si>
    <t>Reroute the Rear Wiper Washer Fluid Hose through the RH side of the vehicle (through the RH side wiring harness) thereby reducing 500mm in length</t>
  </si>
  <si>
    <t>1. MGI directs the rear windshield washer fluid hose through the left-hand side of the vehicle while KIA directs the hose through the right-hand side even though both vehicles house the reservoir at the right-hand side of the engine bay
2. In MGI, rather than routing the fluid hose through the left-hand side, it could be routed through the right-hand side of the vehicle as done in KIA</t>
  </si>
  <si>
    <t>1. The rear windshield washer fluid hose could be routed through the RH side hood release cable passing provision on the BIW of the vehicle
2. The rubber grommet found mounted on the pass requires to be redesigned to accommodate the hose</t>
  </si>
  <si>
    <t>The evaluation is done before teardown, the values will change after the costing,
1. Per M cost of corrugated PVC pipe - INR 35 (assumed)
2. The current length of the pipe - 6150mm
3. The estimated length saved - 500mm
4. The estimated cost saved - INR 17.5
5. The estimated weight saved - 20g
6. The estimated cost of the proposed rubber grommet - INR 5 (assumed)
7. The overall cost saved - INR 12.5
8. The estimated weight saved - 20g</t>
  </si>
  <si>
    <r>
      <rPr>
        <sz val="11"/>
        <color rgb="FF000000"/>
        <rFont val="Calibri"/>
        <family val="2"/>
        <scheme val="minor"/>
      </rPr>
      <t xml:space="preserve">30-Jun-24
</t>
    </r>
    <r>
      <rPr>
        <strike/>
        <sz val="11"/>
        <color rgb="FF000000"/>
        <rFont val="Calibri"/>
        <family val="2"/>
        <scheme val="minor"/>
      </rPr>
      <t>16-Feb-24</t>
    </r>
  </si>
  <si>
    <t>2311-WS-ID-02</t>
  </si>
  <si>
    <t>MGI,
1. A Wiper Linkage Bar Rod is present within the front wiper assembly of the vehicle transmitting motion from the wiper motor to the wiper system
2. The rod is made from anodized steel and has a wall thickness of 1.4mm
Dimensions &amp; Weight,
Length - 368mm
Width - 19mm
Wall Thickness - 1.4mm
Weight - 195g</t>
  </si>
  <si>
    <t>KIA,
1. A Wiper Linkage Bar Rod is present within the front wiper assembly of the vehicle transmitting motion from the wiper motor to the wiper system
2. The rod is made from steel, is paint-coated and has a wall thickness of 1mm
Dimensions &amp; Weight,
Length - 404mm
Width - 20.1mm
Wall Thickness - 1mm
Weight - 177.5g</t>
  </si>
  <si>
    <t>Functionality,
The wiper linkage bar rod, also known simply as the wiper linkage or wiper transmission, is a crucial component in the windshield wiper system of a vehicle. Its primary function is to transmit motion from the windshield wiper motor to the wiper arms, causing the wiper blades to move across the windshield.</t>
  </si>
  <si>
    <t>Reduce the wall thickness of the Wiper Linkage Bar Rod from 1.4mm to 1mm (from the inside)</t>
  </si>
  <si>
    <t>1. The Wiper Linkage Bar Rod within the wiper assembly of MGI has a wall thickness of 1.4mm while in KIA, the wall thickness of the same rod is 1 mm
2. Reducing the wall thickness from 1.4mm to 1mm has the potential to decrease the overall weight while simultaneously minimizing material wastage.</t>
  </si>
  <si>
    <t>The evaluation is done before teardown, the values will change after the costing,
1. The Per Kg Rate of Anodized Steel (Fabricated) - INR 180 (assumed)
2. The current weight of the rod - 195g
3. The estimated weight of the proposed rod - 150g (assumed using MVD relations)
4. The estimated weight saved = 195 - 150 = 45g
5. The current cost of the rod - INR 35.1
6. The estimated cost of the proposed rod - INR 27
7. The estimated cost saved = 35.1 - 27 = INR 8.1</t>
  </si>
  <si>
    <t>MGI</t>
  </si>
  <si>
    <t>Business case reported positive on 09-Feb-24
Not advised due to reduced strength</t>
  </si>
  <si>
    <t>2311-WS-ID-03</t>
  </si>
  <si>
    <t>MGI,
1. The front windshield wiper assembly consists of a pair of wiper arms on the LH and RH sides
2. The wiper arm assembly consists of a cast aluminium wiper arm mount and fabricated steel wiper arm which later hosts a wiper blade
Dimensions &amp; Weight,
LH Front Wiper,
Arm,
Length - 540mm
Width - 35mm
Weight - 252.43
Cast Arm Mount,
Length - 225mm
Width - 36mm
Weight - 158g
RH Front Wiper,
Arm,
Length - 424mm
Width - 35mm
Weight - 193.6g
Cast Arm Mount,
Length - 225mm
Width - 36mm
Weight - 158g</t>
  </si>
  <si>
    <t>KIA,
1. The front windshield wiper assembly consists of a pair of wiper arms on the LH and RH sides
2. The wiper arm assembly consists of a cast aluminium wiper arm mount and fabricated steel wiper arm which later hosts a wiper blade
Dimensions &amp; Weight,
LH Front Wiper,
Arm,
Length - 424mm
Width - 30mm
Weight - 220.53g
Cast Arm Mount,
Length - 203mm
Width - 36mm
Weight - 139.6g
RH Front Wiper,
Arm,
Length - 520mm 
Width - 30mm
Weight - 261.55g
Cast Arm Mount,
Length - 203mm
Width - 36mm
Weight - 139.6g</t>
  </si>
  <si>
    <t>Functionality,
These mounts are responsible for securely attaching and supporting the wiper arms, which, in turn, hold and control the movement of the wiper blades across the windshield. The use of cast aluminium provides a combination of strength and lightweight properties.</t>
  </si>
  <si>
    <t>Reduce the overall size of the Casted Wiper Arms and increase the length of the Fabricated Wiper Arms instead</t>
  </si>
  <si>
    <t>1. The overall length of the cast aluminium arm mounts is 225mm in MGI while it is 203mm in KIA
2. Increasing the length of the fabricated arm and reducing the length of the cast part as in KIA could help reduce manufacturing costs since casting is comparatively expensive than sheet metal fabrication</t>
  </si>
  <si>
    <t>The fabricated arm length should be increased to cover up for the reduction in length of the cast arm mounts present on both the front wipers</t>
  </si>
  <si>
    <t>The evaluation is done before teardown, the values will change after the costing,
1. Per Kg rate of Cast Aluminium (Painted) - INR 450
2. Per Kg rate of Fabricated Steel (Painted) - INR 230
3. The current weight of the cast arm mount - 158g
4. The estimated weight of the proposed cast - 139g
5. The estimated weight saved on both ends = 158 - 139 = 19*2 = 38g
6. The current weight of the LH wiper arm - 252.4g
7. The estimated weight of the proposed arm - 265.4g
8. The weight added on - 13g
9. The current weight of the RH wiper arm - 193.6g
10. The estimated weight of the proposed arm - 201g
11. The weight added on - 7.4g
12. The estimated weight saved in total = 38 - (13+7.4) = 17.6g
13. The current cost of the cast arm mount - INR 71.1
14. The estimated cost of the proposed cast - INR 62.55
5. The estimated cost saved on both ends = 71.1 - 62.5 = 8.6*2 = INR 17.2
6. The current cost of the LH wiper arm - INR 58.05
7. The estimated cost of the proposed arm - INR 61.04
8. The cost added on - INR 2.99
9. The current cost of the RH wiper arm - INR 44.5
10. The estimated cost of the proposed arm - INR 46.2
11. The cost added on - INR 1.73
12. The estimated cost saved in total = 17.2 - (2.99 + 1.73) = INR 12.48</t>
  </si>
  <si>
    <t>2311-WT-ID-01</t>
  </si>
  <si>
    <t>MGI,
1. Tyre Pressure Monitoring System (TPMS) sensors are present with all four tyres of the vehicle to monitor the air pressure in a vehicle's tyres and provide real-time information to the driver.
2. All the sensors are from 'SGMW' and they are push-fitted onto the tyre pressure monitoring system valve stem
Dimensions &amp; Weight,
Length - 60.6mm
Width - 26.6mm
Weight - 13.14g</t>
  </si>
  <si>
    <t>KIA,
1. Tyre Pressure Monitoring System (TPMS) sensors are present with all four tyres of the vehicle to monitor the air pressure in a vehicle's tyres and provide real-time information to the driver.
2. All the sensors are from 'Continental Engineering Services' and they are push-fitted onto the Tyre pressure monitoring system valve stem
Dimensions &amp; Weight,
Length - 37mm
Width - 30mm
Weight - 9.14g</t>
  </si>
  <si>
    <t>Functionality,
Tyre Pressure Monitoring System (TPMS) sensors are devices designed to monitor the air pressure in a vehicle's tyres and provide real-time information to the driver. These sensors help ensure that tyre pressure is within the recommended range, promoting safety, fuel efficiency, and optimal vehicle performance.</t>
  </si>
  <si>
    <t>Replace the Tyre Pressure Monitoring System (TPMS) sensors from 'SGMW' used in MGI with similar sensors from 'Continental Engineering Services' used in KIA.</t>
  </si>
  <si>
    <t>1. The Tyre Pressure Monitoring System (TPMS) sensors used in MGI are from 'SGMW' while those used in KIA are from 'Continental Engineering Services'. The sensors used in KIA are comparatively cheaper than those used in MGI for the same purpose.
2. If a company could find a supplier offering the same or similar quality at a lower price, it could choose to switch to improve its overall cost-effectiveness and competitiveness. Thus, switching from the current supplier to a similar supplier as in KIA could help MGI improve the cost-effectiveness of the part.</t>
  </si>
  <si>
    <t>The evaluation is done before teardown, the values will change after the costing,
1. The current weight of the sensor - 13.14g
2. The estimated weight of the proposed sensor - 9.14g
3. The estimated weight saved on all four wheels = 13.14 - 9.14 = 4*4 = 16g
4. The current cost of the sensor - INR 337.20
5. The estimated cost of the proposed sensor - INR 253.72
6. The estimated cost saved on all four wheels = 337.20 - 253.72 = 83.48*4 = 333.92 - 15% tolerance = INR 283.8</t>
  </si>
  <si>
    <t>2311-WT-ID-03</t>
  </si>
  <si>
    <t>MGI,
1. The spare wheel is mounted onto the spare wheel mounting bracket located beneath the rear of the vehicle
2. The setup consists of a wheel assembly and a holding mechanism
Dimensions &amp; Weight,
Wheel Assembly,
Weight - 20493g
Holding Mechanism,
Weight - 1887g</t>
  </si>
  <si>
    <t>KIA,
1. The spare wheel is housed beneath the cargo area of the vehicle
2. The setup consists of a wheel assembly and a holding mechanism</t>
  </si>
  <si>
    <t>Field not relevant to this Idea</t>
  </si>
  <si>
    <t>De-content the spare wheel provided with the vehicle</t>
  </si>
  <si>
    <t>1. Providing a spare wheel, along with the necessary tools and equipment, adds to the manufacturing costs of the vehicle. MGI could choose to eliminate these components to reduce the overall production cost.
2. As the tyres are tubeless, they experience slower air loss during a puncture than tyres with inner tubes. Additionally, a Tire Pressure Monitoring System (TPMS) is in place to continuously monitor air pressure. This allows the driver to reach the nearest service centre before the tyres are fully deflated.
3. Complications could be minimized by offering a Tyre Puncture Repair Kit within the vehicle
Reference Link - https://www.autocarindia.com/car-news/spare-wheel-not-necessary-for-all-passenger-vehicles---morth-418095</t>
  </si>
  <si>
    <t>The holding mechanism along with the fasteners could be removed</t>
  </si>
  <si>
    <t>The evaluation is done before teardown, the values will change after the costing,
1. The combined weight of both the systems = 22380g (Including both the wheel and the holding mechanism)
2. The estimated weight saved = 22380g
3. The total combined cost of the assembly = INR 4635.84 (Including both the wheel and the holding mechanism)
4. The estimated cost saved = INR 4635.84 - 15% tolerance = INR 3940.46</t>
  </si>
  <si>
    <t>Total</t>
  </si>
  <si>
    <t>Hector - Seltos  TearDown  Supplier Workshop Ideas</t>
  </si>
  <si>
    <t>S.No</t>
  </si>
  <si>
    <t>Idea No</t>
  </si>
  <si>
    <t>Idea ID</t>
  </si>
  <si>
    <t>Commodity</t>
  </si>
  <si>
    <t>Supplier</t>
  </si>
  <si>
    <t>Buyer</t>
  </si>
  <si>
    <t>Idea Description</t>
  </si>
  <si>
    <t>Idea Category</t>
  </si>
  <si>
    <t>Part No</t>
  </si>
  <si>
    <t>Part Image</t>
  </si>
  <si>
    <t>Applicable Variants</t>
  </si>
  <si>
    <t>Tentative Saving / Car</t>
  </si>
  <si>
    <t>Investments</t>
  </si>
  <si>
    <t>Homologation Impact</t>
  </si>
  <si>
    <t>Discussion on 20-May-2024</t>
  </si>
  <si>
    <t>Carline</t>
  </si>
  <si>
    <t>Yearly Volume</t>
  </si>
  <si>
    <t>BC Status</t>
  </si>
  <si>
    <t>VAVE-SWI-044</t>
  </si>
  <si>
    <t>Console</t>
  </si>
  <si>
    <t>Yanfeng Inetriors</t>
  </si>
  <si>
    <t>Janvi</t>
  </si>
  <si>
    <t>Phone slot rubber mat deletion</t>
  </si>
  <si>
    <t>Part Deletion</t>
  </si>
  <si>
    <t>23821490
23845576
23821499</t>
  </si>
  <si>
    <t>All</t>
  </si>
  <si>
    <t>NO</t>
  </si>
  <si>
    <t xml:space="preserve">PP Approval required
Phone will rattle / slide and keeping phone in place will be difficult. Will affect charging. </t>
  </si>
  <si>
    <t>VAVE-SWI-045</t>
  </si>
  <si>
    <t>IP</t>
  </si>
  <si>
    <t>IP support Bracket Metal to Plastic</t>
  </si>
  <si>
    <t>Design Change</t>
  </si>
  <si>
    <t>YES</t>
  </si>
  <si>
    <t>1. IP AIRBAG, Vibration, stifness test to be done.
2. New design &amp; tooling for the plastic bracket.</t>
  </si>
  <si>
    <t>Confirm on Supplier feedback (Feasibility, Savings, Investment)</t>
  </si>
  <si>
    <t>VAVE-SWI-046</t>
  </si>
  <si>
    <t xml:space="preserve">Cluster Bezel Ring Platin to Painting </t>
  </si>
  <si>
    <t>Finish Change</t>
  </si>
  <si>
    <t>1. PP Approval required
2. Cluster asm is KD part, need HR support to take it further.
3. Rejected, since there is no plan for localisation</t>
  </si>
  <si>
    <t>VAVE-SWI-047</t>
  </si>
  <si>
    <t>Hydrography to painting</t>
  </si>
  <si>
    <t>1. PP Approval required
2. All are KD part, need HR to take it further.</t>
  </si>
  <si>
    <t>Confirm on plate availability for appearnace approval</t>
  </si>
  <si>
    <t>VAVE-SWI-048</t>
  </si>
  <si>
    <t>IP injected foam density change from 180 to 150 Kg/M</t>
  </si>
  <si>
    <t>Spec Change</t>
  </si>
  <si>
    <t>23821467
23807298</t>
  </si>
  <si>
    <t xml:space="preserve">All Airbag related testing to be re done hence this idea is rejected. </t>
  </si>
  <si>
    <t>VAVE-SWI-049</t>
  </si>
  <si>
    <t>Console Side Panel wrapping to MIC/Painting</t>
  </si>
  <si>
    <t>26161575
23821136
23821137
26161577
23821143
23821144</t>
  </si>
  <si>
    <t>CVT</t>
  </si>
  <si>
    <t xml:space="preserve">1. PP Approval required New tools required for MIC part.
2. Sign off required for deteioration in gap between console </t>
  </si>
  <si>
    <t>Confirm with supplier on 93lakh investment requirement</t>
  </si>
  <si>
    <t>VAVE-SWI-050</t>
  </si>
  <si>
    <t>Localization of cluster protector</t>
  </si>
  <si>
    <t>Localisation</t>
  </si>
  <si>
    <t>26161530
23821588</t>
  </si>
  <si>
    <t>HOLD</t>
  </si>
  <si>
    <t>Large investment &amp; implementaiton time
To be taken up by Localisation team</t>
  </si>
  <si>
    <t>VAVE-SWI-051</t>
  </si>
  <si>
    <t>Localization of Passenger Air Vent Bezel</t>
  </si>
  <si>
    <t>VAVE-SWI-052</t>
  </si>
  <si>
    <t>Console Armrest rear panel wrapping to MIC</t>
  </si>
  <si>
    <t>26161555
23821101
23821102</t>
  </si>
  <si>
    <t>Confirm with supplier on 55lakh investment requirement</t>
  </si>
  <si>
    <t>VAVE-SWI-053</t>
  </si>
  <si>
    <t xml:space="preserve">Cup holder bezel MT chrome to painting </t>
  </si>
  <si>
    <t>1. PP Approval required</t>
  </si>
  <si>
    <t>VAVE-SWI-054</t>
  </si>
  <si>
    <t xml:space="preserve">IP upper AIP 2620 API 2125 </t>
  </si>
  <si>
    <t>Material Change</t>
  </si>
  <si>
    <t>VAVE-SWI-055</t>
  </si>
  <si>
    <t>Glove Box Dampener removal from low variants</t>
  </si>
  <si>
    <t>Confirm on IP Substrate complexity to recommend variant application</t>
  </si>
  <si>
    <t>VAVE-SWI-056</t>
  </si>
  <si>
    <t>Pillar Trims</t>
  </si>
  <si>
    <t>Quarter Lower Insulation removal</t>
  </si>
  <si>
    <t>23568183 - LH
23568184 - RH</t>
  </si>
  <si>
    <t>1. NVH Evalution to be done</t>
  </si>
  <si>
    <t>Complete NVH trial</t>
  </si>
  <si>
    <t>VAVE-SWI-057</t>
  </si>
  <si>
    <t>Door Trim</t>
  </si>
  <si>
    <t>DP, Tailgate insulation change from PP PET to PET Felt</t>
  </si>
  <si>
    <t>VAVE-SWI-058</t>
  </si>
  <si>
    <t>Door Pull cup PC ABS to PPTD20</t>
  </si>
  <si>
    <t>1. Re-engineering to be done for the surrounding parts</t>
  </si>
  <si>
    <t>New Idea</t>
  </si>
  <si>
    <t>VAVE-SWI-040</t>
  </si>
  <si>
    <t>Headliner</t>
  </si>
  <si>
    <t>Supreme</t>
  </si>
  <si>
    <t>Nimesh/ Akhil</t>
  </si>
  <si>
    <t>Change Tri -Laminated knit fabric to Printed Nonwoven fabric (Same as LV0) in Headliner.</t>
  </si>
  <si>
    <t>LV1/LV2</t>
  </si>
  <si>
    <t>All except LV0</t>
  </si>
  <si>
    <t>PP approval required. Supplier feedback received as " savings of INR 130 and INR 0 investment.  Implementation lead time is 4week"</t>
  </si>
  <si>
    <t>Confirm date for sample availability for LV1+</t>
  </si>
  <si>
    <t>VAVE-SWI-041</t>
  </si>
  <si>
    <t xml:space="preserve">Change from Dual Lock fasteners (DLF) to Clips type mechanism  </t>
  </si>
  <si>
    <t>ALL</t>
  </si>
  <si>
    <t>Major modification in Headliner Sunroof panel &amp; Sunroof Asm(KD part). Tooling will be specific for MG in case of Sunroof asm.</t>
  </si>
  <si>
    <t>VAVE-SWI-042</t>
  </si>
  <si>
    <t>Remove 2 dog-house brackets at the rear end of headliner and assemble the trim clips from A-surface directly to BIW by giving protrusions in headliner B-surface or body (Same as done in Model-E230R).</t>
  </si>
  <si>
    <t>PE Feedback is "Technically OK. BIW modification will be required &amp; intercheability of BIW will be lost - After sales will get affected.
PP approval will be required as 2 clips will be visible on headliner surface."
Supplier feedback is " INR 18 savings. After MG confirmation implementation leadtime is 3-4 weeks. Supreme has 3wk stock inhouse". Rejected due to complexity increase in aftersales</t>
  </si>
  <si>
    <t>VAVE-SWI-043</t>
  </si>
  <si>
    <t>Fabric optimisation to be done; Tri party meeting to be done with Reliance/Supreme/MGI for finding out suitable fabric options.</t>
  </si>
  <si>
    <t>LV1/LV2/LV3/LV4</t>
  </si>
  <si>
    <t>M/s Supreme to take options from fabric suppliers so as to do cost optimisation.</t>
  </si>
  <si>
    <t>Plan for tri-party meeting along with PE &amp; PSCM</t>
  </si>
  <si>
    <t>VAVE-SWI-015</t>
  </si>
  <si>
    <t>Floor Carpet</t>
  </si>
  <si>
    <t>Paracoat</t>
  </si>
  <si>
    <t>PU foam pasted on floor carpet to be replaced with TP/Cotton felt.</t>
  </si>
  <si>
    <t>Sound absorption/damping to be checked at component level.
NVH evaluation needs to be done at vehicle level with cotton felt samples.</t>
  </si>
  <si>
    <t>Confirm date for sample availability</t>
  </si>
  <si>
    <t>VAVE-SWI-016</t>
  </si>
  <si>
    <t>Insulators</t>
  </si>
  <si>
    <t>Insulator Dash inner -  PU foam density to be reduced by 50% .</t>
  </si>
  <si>
    <t>Firewall insulation has huge impact on the NVH, One level VAVE is already done, beyond that it is not recommended.</t>
  </si>
  <si>
    <t>VAVE-SWI-017</t>
  </si>
  <si>
    <t>EVA layer to be deleted from the insulator (Insulator Dash Outer (Cowl panel side).</t>
  </si>
  <si>
    <t>This part impacts on the NVH, One level VAVE is already done, beyond that it is not recommended.
Samples to be made and evaluation will be done.
Supplier has raised concern over part performance &amp; tooling modification – Joint trial will be done at supplier. Sample received.</t>
  </si>
  <si>
    <t>Conduct vehicle trial</t>
  </si>
  <si>
    <t>VAVE-SWI-059</t>
  </si>
  <si>
    <t>Seat</t>
  </si>
  <si>
    <t>YFS</t>
  </si>
  <si>
    <t>Headrest rod Localization</t>
  </si>
  <si>
    <t>Already explored, Tier2 also visited &amp; process wittnessed. No saving details are available as of now from Supplier/Purchase.
Component level homologation, testing and certification will be required.. Supplier feedback is " Feasible. INR 40 saving in 5 seater. Testing required". To be taken up by Localisation team</t>
  </si>
  <si>
    <t>VAVE-SWI-060</t>
  </si>
  <si>
    <t>Replace PP strip to loose elastic strip at Map pocket upper side</t>
  </si>
  <si>
    <t>Already implemented in Gloster MY seats.
Samples to be made &amp; evaluation to be done
Map pocket durability to be done. 
Component level homologation extension will be required. Supplier feedback is " Feasible. INR 8 saving. Testing required"</t>
  </si>
  <si>
    <t>Confirm date for sample availability (Functional &amp; Appearance check) - 1Nos Passenger seat</t>
  </si>
  <si>
    <t>VAVE-SWI-061</t>
  </si>
  <si>
    <t>Replace Backrest bottom Flap PP sheet to Use Carpet type material</t>
  </si>
  <si>
    <t>Samples to be made &amp; evaluation to be done
Component level homologation extension will be required.
Supplier feedback is " Feasible. INR 6 saving. Testing required"</t>
  </si>
  <si>
    <t>VAVE-SWI-062</t>
  </si>
  <si>
    <t>Map pocket A surface trim PVC trim laminated foam thickness change from 3mm to 1mm.</t>
  </si>
  <si>
    <t>Need to check with mayur for Trim RM
Approx saving 3 INR</t>
  </si>
  <si>
    <t>Samples to be made &amp; evaluation to be done. Supplier feedback is "Need to check with mayur for Trim RM. Approx saving 3 INR"</t>
  </si>
  <si>
    <t>1) Confirm on sample availability dates
2) Confirm feasibility with Mayur</t>
  </si>
  <si>
    <t>1) Akhil
2) Narendra</t>
  </si>
  <si>
    <t>1) PSCM
2) PE</t>
  </si>
  <si>
    <t>VAVE-SWI-063</t>
  </si>
  <si>
    <t>Reduce Headrest road length</t>
  </si>
  <si>
    <t xml:space="preserve">Under feasibility study by YF TC 
Head rest static strength testing to be done at ARAI
Component level homologation testing &amp; certification will have to be done. Supplier feedback is " Not Feasible". </t>
  </si>
  <si>
    <t>VAVE-SWI-064</t>
  </si>
  <si>
    <t xml:space="preserve">Change PVC trim laminated foam thickness from 3mm to 2mm at  Back of sholder area </t>
  </si>
  <si>
    <t>Samples to be made &amp; evaluation to be done
Need to check with mayur for Trim RM
approx saving 30 INR</t>
  </si>
  <si>
    <t>VAVE-SWI-065</t>
  </si>
  <si>
    <t xml:space="preserve">Foam density change from 45 to 30 </t>
  </si>
  <si>
    <t>It will affect the tactile feel &amp; it is the performance area which gets used frequently.
It is not recommended to degrade this area.
Supplier feasibility in NG on 14-May-24</t>
  </si>
  <si>
    <t>VAVE-SWI-066</t>
  </si>
  <si>
    <t>Co-Driver seat all varient - with Manual adjustment(Delete power adjustment from LV2,LV3,LV4)</t>
  </si>
  <si>
    <t>LV2/LV3/LV4</t>
  </si>
  <si>
    <t>PP approval will be required. 
Component level homologation extension will be required.</t>
  </si>
  <si>
    <t>Confirm on rejection of idea by supplier</t>
  </si>
  <si>
    <t>VAVE-SWI-067</t>
  </si>
  <si>
    <t>Delete Headrest from All rear seats (5S,6S,7S)</t>
  </si>
  <si>
    <t xml:space="preserve">PP approval will be required.
Feasibility study along with tentative investment needs to be done by YF TC
</t>
  </si>
  <si>
    <t>VAVE-SWI-068</t>
  </si>
  <si>
    <t xml:space="preserve">Foam dual hardness to single hardness </t>
  </si>
  <si>
    <t>It will affect the tactile feel &amp; it is the performance area which gets used frequently.
It is not recommended to degrade this area.</t>
  </si>
  <si>
    <t>VAVE-SWI-069</t>
  </si>
  <si>
    <t>Backrest bolster support frame wire diameter to be reduce</t>
  </si>
  <si>
    <t>Saving would be tool less w.r.t. Investment &amp; efforts which needs to be put in. For eg - FEA, Homologation, ADVP etc.</t>
  </si>
  <si>
    <t>VAVE-SWI-070</t>
  </si>
  <si>
    <t xml:space="preserve">Localize Hector Airbag mounting bracket </t>
  </si>
  <si>
    <t>Business case to be worked out.
Component level homologation, testing and certification will be required.</t>
  </si>
  <si>
    <t>VAVE-SWI-071</t>
  </si>
  <si>
    <t>Find alternate material for Platic parts</t>
  </si>
  <si>
    <t>Business case to be worked out.
Material &amp; Product level testing will have to be done</t>
  </si>
  <si>
    <t>VAVE-SWI-072</t>
  </si>
  <si>
    <t>Alternate sourcing fabric trim (BMD)</t>
  </si>
  <si>
    <t>Source Change</t>
  </si>
  <si>
    <t>Business case to be worked out.
Material &amp; Product level testing will have to be done. To be taken up by PSCM</t>
  </si>
  <si>
    <t>VAVE-SWI-073</t>
  </si>
  <si>
    <t>Optimize all fabric trim material</t>
  </si>
  <si>
    <t>Conclude on way forward</t>
  </si>
  <si>
    <t>PSCM/ PE</t>
  </si>
  <si>
    <t>VAVE-SWI-074</t>
  </si>
  <si>
    <t>Delete silencer cloth from backrest</t>
  </si>
  <si>
    <t>This part avoids direct contact of Foam with Frame parts.
It rubbing &amp; unwanted noise in Seat Asm.</t>
  </si>
  <si>
    <t>VAVE-SWI-075</t>
  </si>
  <si>
    <t>2nd and 3rd Row metal back panel --In Frame manufacturing process to be change from 
Hydraulic press to Manual press</t>
  </si>
  <si>
    <t>Process Change</t>
  </si>
  <si>
    <t>Under feasibility study by YF</t>
  </si>
  <si>
    <t>Confirm YFS feasibility</t>
  </si>
  <si>
    <t>VAVE-SWI-076</t>
  </si>
  <si>
    <t>Delete ventilation feature from LV3</t>
  </si>
  <si>
    <t>Feature optimization</t>
  </si>
  <si>
    <t>LV3</t>
  </si>
  <si>
    <t>PP Clearance will be required
Component level homologation extension will be required.</t>
  </si>
  <si>
    <t>Prepare one-pager</t>
  </si>
  <si>
    <t>VAVE-SWI-077</t>
  </si>
  <si>
    <t>Change ventilated Insert PVC with muller lamination to Mesh foam lamination</t>
  </si>
  <si>
    <t>Under feasibility study by YF &amp; MGI
Ventilation performance testing will have to be done in China.
Component level homologation extension will be required.</t>
  </si>
  <si>
    <t>VAVE-SWI-078</t>
  </si>
  <si>
    <t>Delete power Adjustment  from LV2 &amp; LV3</t>
  </si>
  <si>
    <t>LV2/LV3</t>
  </si>
  <si>
    <t xml:space="preserve">PP Clearance will be required
Component level homologation extension will be required.  SUpplier feasibilty is NO on 14-May-24 </t>
  </si>
  <si>
    <t>VAVE-SWI-079</t>
  </si>
  <si>
    <t>Armrest delation from Lower varients</t>
  </si>
  <si>
    <t>LV0/LV1</t>
  </si>
  <si>
    <t>PP Clearance will be required
BC needs to be worked out.
Component level homologation extension will be required.  SUpplier feasibilty is NO on 14-May-24</t>
  </si>
  <si>
    <t>VAVE-SWI-080</t>
  </si>
  <si>
    <t>Delete fleece from backrest foam (anti squeal sprey)</t>
  </si>
  <si>
    <t>Under feasibility study by YF
Decision to be taken based on Savings &amp; NVH impact.
Feasibility WIP</t>
  </si>
  <si>
    <t>VAVE-SWI-081</t>
  </si>
  <si>
    <t>2nd row 60% seat - Rear outer side plastic cover deletion (Small part)</t>
  </si>
  <si>
    <t>Not recommended, Can cause injury to bare footed occupant/children.</t>
  </si>
  <si>
    <t>VAVE-SWI-082</t>
  </si>
  <si>
    <t>Commonize cup holder across all model</t>
  </si>
  <si>
    <t>PP clearance required
BC to be worked out
Tooling modification of foam will be required. SUpplier feasibilty is NO on 14-May-24</t>
  </si>
  <si>
    <t>VAVE-SWI-083</t>
  </si>
  <si>
    <t>D90, Astor, ZSEV - Back penal PP sheet localization</t>
  </si>
  <si>
    <t>BC to be worked out
Material &amp; Product level testing will have to be done. To be taken up by Localisation team</t>
  </si>
  <si>
    <t>VAVE-SWI-084</t>
  </si>
  <si>
    <t>Astor,ZSEV - Cancel EPP from Rear 100% cushion</t>
  </si>
  <si>
    <t>Samples to be made, weight increase to be checked.
BC to be worked out.
Component level homologation, testing and certification will be required.</t>
  </si>
  <si>
    <t>Confirm Business case</t>
  </si>
  <si>
    <t>Srushti</t>
  </si>
  <si>
    <t>VAVE-SWI-002</t>
  </si>
  <si>
    <t>Chassis</t>
  </si>
  <si>
    <t>Mando</t>
  </si>
  <si>
    <t>Raviraj</t>
  </si>
  <si>
    <t>Brakes Removal of Mechanical Wear indicator on Pad Kit Inner - LH (Applicable for model K)</t>
  </si>
  <si>
    <t>ALL(Applicable for model K)</t>
  </si>
  <si>
    <t>No action</t>
  </si>
  <si>
    <t>There is no consistency in LH and RH brake pad wear.</t>
  </si>
  <si>
    <t>VAVE-SWI-003</t>
  </si>
  <si>
    <t>Use of local guide rod instead of KD.  No change in material soecs. (Applicable for model K)</t>
  </si>
  <si>
    <t xml:space="preserve">Material change </t>
  </si>
  <si>
    <t>No investment required for PE. Techincal discussion underway. To be completed by 27-May-24</t>
  </si>
  <si>
    <t>Testing required for performance and durability evaluation on rig level. No investment required for PE. Techincal discussion underway. Discussions underway with Supplier to nullify ADVP cost (05-Jun-24)</t>
  </si>
  <si>
    <t>Complete Technical discussion with supplier</t>
  </si>
  <si>
    <t>VAVE-SWI-004</t>
  </si>
  <si>
    <t>Suspension - Dust cap weight reduction</t>
  </si>
  <si>
    <t>Proposed Idea calls for dust seal deletion which can not be done. This will lead to dust entry in system.</t>
  </si>
  <si>
    <t>VAVE-SWI-005</t>
  </si>
  <si>
    <t>Suspension – Dust Cover material change from TPE to HDPE</t>
  </si>
  <si>
    <t xml:space="preserve"> Idea to be taken up for development post LC suspension implementation.</t>
  </si>
  <si>
    <t>VAVE-SWI-001</t>
  </si>
  <si>
    <t>SSWL</t>
  </si>
  <si>
    <t>Wheels - Provision of temp wheel in spare</t>
  </si>
  <si>
    <r>
      <t xml:space="preserve">Business case to be evaluate for SSWL &amp; CEAT. Purchase to confirm on savings for wheel. </t>
    </r>
    <r>
      <rPr>
        <b/>
        <sz val="11"/>
        <color theme="1"/>
        <rFont val="Calibri"/>
        <family val="2"/>
        <scheme val="minor"/>
      </rPr>
      <t>Feedback to be concluded by 24-May-24</t>
    </r>
  </si>
  <si>
    <t>Business case to be evaluate for SSWL &amp; CEAT</t>
  </si>
  <si>
    <t>Confirm on savings for wheel</t>
  </si>
  <si>
    <t>Archan</t>
  </si>
  <si>
    <t>VAVE-SWI-039</t>
  </si>
  <si>
    <t>CEAT</t>
  </si>
  <si>
    <t>Tyre - proivision of temp tyre in spare</t>
  </si>
  <si>
    <r>
      <t xml:space="preserve">Business case to be evaluate for SSWL &amp; CEAT. Purchase to confirm on savings for . </t>
    </r>
    <r>
      <rPr>
        <b/>
        <sz val="11"/>
        <color theme="1"/>
        <rFont val="Calibri"/>
        <family val="2"/>
        <scheme val="minor"/>
      </rPr>
      <t>Feedback to be concluded by 24-May-24</t>
    </r>
  </si>
  <si>
    <t>Business case to be evaluate for SSWL &amp; CEAT. Purchase to confirm on saving</t>
  </si>
  <si>
    <t>Confirm on savings for . Feedback to be concluded by 24-May-24</t>
  </si>
  <si>
    <t>VAVE-SWI-035</t>
  </si>
  <si>
    <t>Saint Gobain</t>
  </si>
  <si>
    <t>Mirror button material change SS-USA To ZAMAK 5 -Local</t>
  </si>
  <si>
    <t xml:space="preserve">Yes </t>
  </si>
  <si>
    <t>Confirm on business case by Finance 21-May-24
Confirm on quotation for 5 samples for PE testing by Purchase on 21-May-24</t>
  </si>
  <si>
    <t>Technically OK by PE.
Business case reported negative</t>
  </si>
  <si>
    <t>VAVE-SWI-036</t>
  </si>
  <si>
    <t>Enamel  supplier change (Ferro to Prince )</t>
  </si>
  <si>
    <t>_</t>
  </si>
  <si>
    <t>Confirm on no cost saving reason with supplier by purchase by 24-May-24</t>
  </si>
  <si>
    <t>Technically OK by PE. No cost saving confirmed by supplier</t>
  </si>
  <si>
    <t>Confirm on reasons for no cost saving</t>
  </si>
  <si>
    <t>VAVE-SWI-037</t>
  </si>
  <si>
    <t xml:space="preserve">Acoustic PVB and Blue shade band PVB to standard PVB </t>
  </si>
  <si>
    <t>Technically OK by PE. Business case foudn OK. PR raised for 5Nos samples for evaluation</t>
  </si>
  <si>
    <t>Confirm date of receipt of 5Nos samples for PE testing</t>
  </si>
  <si>
    <t>VAVE-SWI-038</t>
  </si>
  <si>
    <t>Front door glass thickness 3.5mm to 3.2</t>
  </si>
  <si>
    <t>Idea already rejected due to –ve BC.</t>
  </si>
  <si>
    <t>VAVE-SWI-028</t>
  </si>
  <si>
    <t>Electrical</t>
  </si>
  <si>
    <t>Lumax</t>
  </si>
  <si>
    <t>Mayuri</t>
  </si>
  <si>
    <t>Remove Driver side Reverse Function</t>
  </si>
  <si>
    <t>Confirm on supplier feedback by Purchase on 20-May-24</t>
  </si>
  <si>
    <t xml:space="preserve">Technically OK by PE. PP approval will be required.
</t>
  </si>
  <si>
    <t>VAVE-SWI-029</t>
  </si>
  <si>
    <t>Remove Co Driver side Rear Fog Function</t>
  </si>
  <si>
    <t>Technically OK by PE. PP approval will be required.</t>
  </si>
  <si>
    <t>VAVE-SWI-030</t>
  </si>
  <si>
    <t>Remove Gap Hider From LH &amp; RH Side</t>
  </si>
  <si>
    <t>It will have appearance and noise issue hence NG.</t>
  </si>
  <si>
    <t>VAVE-SWI-031</t>
  </si>
  <si>
    <t>Proposal to change LED Projector to Bulb Projector for HB &amp; LB</t>
  </si>
  <si>
    <t>Technically OK by PE and can be explored for loawer variants. PP approval will be required.</t>
  </si>
  <si>
    <t>VAVE-SWI-032</t>
  </si>
  <si>
    <t>Common NPL for ALL Platform (ASTOR / HECTOR / COMMET &amp; ZS11 EV</t>
  </si>
  <si>
    <t xml:space="preserve">Technically OK by PE
</t>
  </si>
  <si>
    <t>VAVE-SWI-033</t>
  </si>
  <si>
    <t>Double LED to Single LED NPL for ALL Platform (ASTOR / HECTOR / COMMET &amp; ZS11 EV</t>
  </si>
  <si>
    <t>VAVE-SWI-034</t>
  </si>
  <si>
    <t>Roots</t>
  </si>
  <si>
    <t>Use of paired horns instead of independent horns</t>
  </si>
  <si>
    <t>Technical evaluation in progress - interface aggregates are affected. Targte date 5th May.</t>
  </si>
  <si>
    <t>VAVE-SWI-019</t>
  </si>
  <si>
    <t>AIS</t>
  </si>
  <si>
    <t>We can use same holder by communised the thickness of both parts.(Applicable for ASTOR )</t>
  </si>
  <si>
    <t>Not applicable because of different thickness of holder</t>
  </si>
  <si>
    <t>VAVE-SWI-020</t>
  </si>
  <si>
    <t>To be use different colour glasses i.e. Dark green, UV cut Green, IR cut green, solar green etc. (Applicable for ASTOR  and Model-H  )</t>
  </si>
  <si>
    <t>Confirm reason for rejection  with Manish</t>
  </si>
  <si>
    <t>VAVE-SWI-021</t>
  </si>
  <si>
    <t>To reduce thback door  glass thickness 3.5 to 3.2</t>
  </si>
  <si>
    <t xml:space="preserve">Not applicable because of security purpose </t>
  </si>
  <si>
    <t>VAVE-SWI-022</t>
  </si>
  <si>
    <t xml:space="preserve">To remove the Defogger lines in back door glass </t>
  </si>
  <si>
    <t>Confirm from Supplier portal by SQE by 21-May-24
Confirm investment &amp; Savings details by Purchase 24-May-24
Make one-pager after confirmation of business case by VAVE 25-May-24</t>
  </si>
  <si>
    <t xml:space="preserve">Technically OK as per PE. PP Approval Required
</t>
  </si>
  <si>
    <t>VAVE-SWI-023</t>
  </si>
  <si>
    <t xml:space="preserve">To remove the Wiper hole in back door glass </t>
  </si>
  <si>
    <t>VAVE-SWI-024</t>
  </si>
  <si>
    <t xml:space="preserve">To remove the bottom moulding </t>
  </si>
  <si>
    <t>VAVE-SWI-025</t>
  </si>
  <si>
    <t>Silver coated to tin coated terminal</t>
  </si>
  <si>
    <t>VAVE-SWI-026</t>
  </si>
  <si>
    <t>sw Material Change TPVto TPS</t>
  </si>
  <si>
    <r>
      <t xml:space="preserve">Confirm on Tech evaluation by PE by 21-May-24. </t>
    </r>
    <r>
      <rPr>
        <b/>
        <sz val="11"/>
        <color theme="1"/>
        <rFont val="Calibri"/>
        <family val="2"/>
        <scheme val="minor"/>
      </rPr>
      <t>Need Buyer to get details of whether material change can be accomodated in current mould</t>
    </r>
  </si>
  <si>
    <t>Technical evaluation in progress 
Need to check mould condition</t>
  </si>
  <si>
    <t>VAVE-SWI-027</t>
  </si>
  <si>
    <t>SW Thickness  3.5 mm to 3.2 mm</t>
  </si>
  <si>
    <t>Not applicable because of different thickness of Mould</t>
  </si>
  <si>
    <t>VAVE-SWI-083.1</t>
  </si>
  <si>
    <t>Model E- Back penal PP sheet localization</t>
  </si>
  <si>
    <t>Total No. of Idea</t>
  </si>
  <si>
    <t>Localisation Ideas</t>
  </si>
  <si>
    <t>VAVE Ideas</t>
  </si>
  <si>
    <t>Technical OK</t>
  </si>
  <si>
    <t>Technical TBD</t>
  </si>
  <si>
    <t>Business Case OK</t>
  </si>
  <si>
    <t>Business Case TBD</t>
  </si>
  <si>
    <t>Remarks</t>
  </si>
  <si>
    <r>
      <rPr>
        <sz val="11"/>
        <color rgb="FF000000"/>
        <rFont val="Calibri"/>
        <family val="2"/>
        <scheme val="minor"/>
      </rPr>
      <t xml:space="preserve">Supplier will revert back by </t>
    </r>
    <r>
      <rPr>
        <strike/>
        <sz val="11"/>
        <color rgb="FF000000"/>
        <rFont val="Calibri"/>
        <family val="2"/>
        <scheme val="minor"/>
      </rPr>
      <t>31-May-24</t>
    </r>
    <r>
      <rPr>
        <sz val="11"/>
        <color rgb="FF000000"/>
        <rFont val="Calibri"/>
        <family val="2"/>
        <scheme val="minor"/>
      </rPr>
      <t xml:space="preserve"> </t>
    </r>
    <r>
      <rPr>
        <sz val="11"/>
        <color rgb="FF0070C0"/>
        <rFont val="Calibri"/>
        <family val="2"/>
        <scheme val="minor"/>
      </rPr>
      <t>TBD</t>
    </r>
  </si>
  <si>
    <r>
      <rPr>
        <sz val="11"/>
        <color rgb="FF000000"/>
        <rFont val="Calibri"/>
        <family val="2"/>
        <scheme val="minor"/>
      </rPr>
      <t xml:space="preserve">Supplier will revert back by </t>
    </r>
    <r>
      <rPr>
        <strike/>
        <sz val="11"/>
        <color rgb="FF000000"/>
        <rFont val="Calibri"/>
        <family val="2"/>
        <scheme val="minor"/>
      </rPr>
      <t>27-May-24</t>
    </r>
    <r>
      <rPr>
        <sz val="11"/>
        <color rgb="FF000000"/>
        <rFont val="Calibri"/>
        <family val="2"/>
        <scheme val="minor"/>
      </rPr>
      <t xml:space="preserve"> </t>
    </r>
    <r>
      <rPr>
        <sz val="11"/>
        <color rgb="FF0070C0"/>
        <rFont val="Calibri"/>
        <family val="2"/>
        <scheme val="minor"/>
      </rPr>
      <t>TBD</t>
    </r>
  </si>
  <si>
    <t>Technical Evaluation Summary</t>
  </si>
  <si>
    <t>Total Ideas</t>
  </si>
  <si>
    <t>Ok</t>
  </si>
  <si>
    <t>Trims</t>
  </si>
  <si>
    <t>Seats &amp; Soft Trims</t>
  </si>
  <si>
    <t>Electricals</t>
  </si>
  <si>
    <t>Group 1</t>
  </si>
  <si>
    <t>Group 2</t>
  </si>
  <si>
    <t>Group 4</t>
  </si>
  <si>
    <t>x</t>
  </si>
  <si>
    <t>KIA,
1. The rear license plate in KIA is illuminated using a pair of incandescent lamps.
2. The lamps are push and twist-fit onto the tailgate of the vehicle.
Dimensions,
Length - 63mm
Width - 36mm</t>
  </si>
  <si>
    <t>MGI,
1. There are total 14 Plastic Caps found covering the holes provided on each door, tailgate, and bonnet.
2. All caps are made of plastic and are snap-fitted.
Dimensions &amp; Weight,
Type -1,
Length - 32.2mm
Width - 8.5mm
Weight - 0.34g
Type -2,
Length - 34.16mm
Height - 5.66mm
Weight - 1.14g</t>
  </si>
  <si>
    <t>Currently - KD part (Lamp)
New Development -  
Homologation requirement confirmation (Illumination requirements)/
KD part – Feasibility study to be provided by Homeroom
Homologation test cost. Discussed with ISP on 30-Nov-23 and cost saving not possible</t>
  </si>
  <si>
    <t>Ojaswini</t>
  </si>
  <si>
    <t>WIP</t>
  </si>
  <si>
    <t xml:space="preserve">1. Actual part sample checked on Vehicle.
2- Details shared to the supplier for Tooling and development cost
3. Technically not recommended, since hard fitment issues may occur
Business case reported negative on 09-Feb-24
</t>
  </si>
  <si>
    <t xml:space="preserve">Business case will be negative.There will  be no cost saving.It is weight saving. New tool cost development cost + ADVP cost
New Design required. </t>
  </si>
  <si>
    <t>Idea is NG due to new tooling require</t>
  </si>
  <si>
    <t>Verify business case</t>
  </si>
  <si>
    <t>Proposal is with insufficient thread length.
 Idea rejected by SGMW as part is common with global market and changes on hub stud required</t>
  </si>
  <si>
    <t>Nishant</t>
  </si>
  <si>
    <t>Idea rejected by SGMW due to temperature concerns
 (Adhesive will not sustain high temperatures). This is a common part with global market. PE suggestion is "Remove engine cover in line with Seltos". One pager shared with PP for approval.Rejected idea of removal engine cover since competition model are providing engine covers</t>
  </si>
  <si>
    <t>Technical Feasibility –NOT OK
(After reduce 60mm length of flap overlap length remains 20mm and does not slide when seat unfolding to PP clearance, and it may not sustain enough load ) New Development Requirement:-
Tooling modification required. Testing Requirement :-
Seat folding/unfolding, Static strength, Ball drop etc.
PE feedback on 6-Nov "It can maximum be reduced by 20 mm that too in 6S &amp; 7S. 5S is already short i.e.50 mm overlap."</t>
  </si>
  <si>
    <t>Confirm business case for 20mm reduction</t>
  </si>
  <si>
    <t>Idea is NG due to Packaging constrant &amp; need new tooling for lower trim</t>
  </si>
  <si>
    <t>1- Details shared with supplier for feasibility and tooling/Development cost
KD part 
1- Homeroom to provide feasibility study
2- Tool modification + ADVP cost TBC</t>
  </si>
  <si>
    <t>Confirm with homeroom on technical feasibility &amp; Confirm localization</t>
  </si>
  <si>
    <t>Rejected by PE on 23-Nov-23, since Rubber seal is provided for dust entry protection and cannot be removed. Localisation in progress</t>
  </si>
  <si>
    <t>With removal of hardboard, will lose functionality</t>
  </si>
  <si>
    <t>Check for loss in functionality</t>
  </si>
  <si>
    <t>1- Checked on Vehicle.
2. Homeroom to provide feasibility study, since it is KD part.Discussed with ISP on 30-Nov-23</t>
  </si>
  <si>
    <t xml:space="preserve">Homeroom ideas to be bunched up and taken up for implementation at program level. Confirm localization feasibility
</t>
  </si>
  <si>
    <t>Rejected - New development of Headrest &amp; Guide
Technical Feasibility –OK. To be recommended for next program
New Development Requirement:-
1) Head rest rod tooling; 2) Head rest rod bezel (sleeve); 3) Frame modification
Testing Requirement :-
1) CAE to be done; 2) Component level homologation testing – Headrest performance, Energy dissipation etc.; 3) Vehicle level homologation extension</t>
  </si>
  <si>
    <t>Check for combined business case</t>
  </si>
  <si>
    <t>Idea rejected by AS team as this bleeder is required for manual coolant filling.
 SGMW also confirm that bleeder is required for Hector architecture. Tooling investment details required. Idea rejected by after sales team due to service ability requirement</t>
  </si>
  <si>
    <t>Idea is NG due to new tool development</t>
  </si>
  <si>
    <t>Idea is NG due to new tool development &amp; current design Assits &amp; door adjustment. To tbe taken up with Homeroom</t>
  </si>
  <si>
    <t>Share design change for business case evaluation</t>
  </si>
  <si>
    <t>Complete evaluation
PE feedback on 6-Nov "As we understand it will fail the map pocket durability test.
However details are under study, will revert by 10-Nov."</t>
  </si>
  <si>
    <t>Check technical Feasibility</t>
  </si>
  <si>
    <t>Design change to be checked with SGMW.
Business case to be verified with Finance.Discussed with ISP on 30-Nov-23. Major change in mounting scheme. To be rejected</t>
  </si>
  <si>
    <t xml:space="preserve">1. Confirm with homeroom
2. Confirm for cost saving and tooling requirement.Homeroom ideas to be bunched up and taken up for implementation at program level
</t>
  </si>
  <si>
    <t>1.Himanshu
2. Sruhti</t>
  </si>
  <si>
    <t>PE/ Finance</t>
  </si>
  <si>
    <t>Technically feasible. Business case to be evaluated
Business case reported negative on 09-Feb-24</t>
  </si>
  <si>
    <t>1- Accessibility checked on vehicle.
2- New tool development, Feasibility to be checked with supplier
Local Part
3- New tool Development cost + ADVP cost
Will affected Washer fluid reservoir capacity
Business case reported negative on 09-Feb-24</t>
  </si>
  <si>
    <t>Rejected, since routing is as per engine compartment packaging</t>
  </si>
  <si>
    <t xml:space="preserve">PE feedback on 07-Feb-24 is "Technically feasible, but New tool is required"
Business case reported negative on 09-Feb-24
</t>
  </si>
  <si>
    <t xml:space="preserve">PE feedback on 07-Feb-24 is "Technically feasible, but New tool is required" Business case reported negative on 09-Feb-24
</t>
  </si>
  <si>
    <t>Discussed on 29-Dec-23 with ASI. Idea rejected due to higher reaction forces and panel deflection as bigger dia brake booster is used in Hector</t>
  </si>
  <si>
    <t>Business case reported positive on 09-Feb-24</t>
  </si>
  <si>
    <t>Rejected : Current door trim load transfer paths is designed considering ABS RM of Recesses. Introducing PP needs to re-design the same to meet low stiffnes of PP. 
New tooling  for the RM change.Discussed with ISP on 30-Nov-23. Concerns regarding in-cabin temperature performance.  Sample to be tested for ADVP and with OK result, then taken up with Homeroom.
New tool required as per Supplier feedbac
Business case reported positive on 09-Feb-24</t>
  </si>
  <si>
    <t>Confirm on part availabilty and trial</t>
  </si>
  <si>
    <t>Purchase/ PE</t>
  </si>
  <si>
    <t>1-int</t>
  </si>
  <si>
    <t>Technically Feasible, however saving per Kg is 3-5 INR which is too low . Saving to be rechecked with ASI</t>
  </si>
  <si>
    <t>Confirm business case</t>
  </si>
  <si>
    <t xml:space="preserve">Supplier feasibility to be done. Technicaly OK
Business case reported negative on 09-Feb-24
</t>
  </si>
  <si>
    <t>Supplier feasibility in progress</t>
  </si>
  <si>
    <t>Check supplier feasibility</t>
  </si>
  <si>
    <t>Chirag</t>
  </si>
  <si>
    <t>Purchase</t>
  </si>
  <si>
    <t>Technically feasible</t>
  </si>
  <si>
    <t>Confirm change content</t>
  </si>
  <si>
    <t>The following components will be impacted by the thickness change:
GRC –Section lips will corrected based on new glass thickness – New development of GRC
Waist door Outer -  Comple lips section  + Bending will be modified – New Development of waist outer
Waist door Inner - -  Comple lips section  + Bending will be modified – New Development of waist outer. Pricing impact received from vendor and only INR 4 saving indicated for one glass
To consider glass  3.5mm  to 3.2mm and keep rear glass same. For front glass supplier saving is 44 INR/ Car &amp; Rear glass is 2.60 INR/ Car. Investment for rear glass is 13Lakh. So BC is not Positive. For front homologation GRC, Waste inner and outer  mould modification additional cost.
Material can be made in 1st week of Feb as confirmed by supplier on 02-Jan-24. Business case reported negative on 09-Feb-24</t>
  </si>
  <si>
    <t>Sample receipt based on approval of PR for sample preparation</t>
  </si>
  <si>
    <t>Nimesh/ Ratnadeep</t>
  </si>
  <si>
    <t>PSCM/ VAVE</t>
  </si>
  <si>
    <t>Uses of Double Drum + Pully based on the Glass width, Glass curvature, for better stability &amp; hector door size is big. Single Drum is a new development and requires an investment of approx. 1.2 cr &amp; development timeline : 1.5 years including new design &amp; testing.</t>
  </si>
  <si>
    <t>Rejected for current program, since new development of parts required. To be taken up in new program with homeroom Discussed with ISP on 30-Nov-23. It is new development</t>
  </si>
  <si>
    <t xml:space="preserve">Homeroom ideas to be bunched up and taken up for new program
</t>
  </si>
  <si>
    <t xml:space="preserve">PC-ABS doesn’t not meet finish requirements &amp; gloss retension through out life, KIA part detail reqired if painted or unpainted. Astor side cladding piano black painting to be referred for busines case
Business case reported negative on 09-Feb-24
</t>
  </si>
  <si>
    <t xml:space="preserve">Supplier feasibility awaited.
Business case reported negative on 09-Feb-24
</t>
  </si>
  <si>
    <t>PE Feedback is" RM change suggested will increase cost, since galvanized steel is expensive"</t>
  </si>
  <si>
    <t>Complete cost increase</t>
  </si>
  <si>
    <t>Technically feasible.  Currently plating is being converted to painting as VAVE idea. This idea to be taken up post implementation
Business case reported negative on 09-Feb-24</t>
  </si>
  <si>
    <t>Confirm cost delta and supplier feasibility between current RM &amp; paintable ABS grade RM</t>
  </si>
  <si>
    <t>1-ext</t>
  </si>
  <si>
    <t xml:space="preserve">Complete evaluation. Feedback awiated from supplier
Business case reported negative on 09-Feb-24
</t>
  </si>
  <si>
    <t xml:space="preserve">Technically feasibly, Bussiness case to be evaluated
Business case reported negative on 09-Feb-24
</t>
  </si>
  <si>
    <t>Check Bussiness case</t>
  </si>
  <si>
    <t>Technically Not OK, Will need complete redesing of Frame, to be considered in next programs</t>
  </si>
  <si>
    <t>Idea shared with homeroom. Rejetced by ISP on 17-Nov-23, since part is globally common and sheath removal is not recommended</t>
  </si>
  <si>
    <t>Confirm homeroom feasibilty</t>
  </si>
  <si>
    <t>Manish</t>
  </si>
  <si>
    <t xml:space="preserve">Technically not feasible, PC PBT will not meet the finish requirements
Business case reported negative on 09-Feb-24
</t>
  </si>
  <si>
    <t>Idea rejected by homeroom on 21-Nov-23. Part is common with global platform and cannot be changed</t>
  </si>
  <si>
    <t xml:space="preserve">Changing the material family will require major tooling / process and validation. </t>
  </si>
  <si>
    <t>Business case to be evaluated (combined for DA-ID-24 &amp; 25)</t>
  </si>
  <si>
    <t>Rejected : Current door trim load transfer paths is designed considering ABS RM of Recesses. Introducing PP needs to re-design the same to meet low stiffnes of PP. 
New tooling  for the RM change
RM compatibility to be checked with YFI
Major asthetic imapct due to soft part deletion .Discussed with ISP on 30-Nov-23. Concerns regarding in-cabin temperature performance. New tool will be required as per supplier feedback
Payback period reported as 21months on 09-Feb-24. Status changed to NG on 12-Feb-24 as per management direction</t>
  </si>
  <si>
    <t>Rejected : Current door trim load transfer paths is designed considering ABS RM of Recesses. Introducing PP needs to re-design the same to meet low stiffnes of PP. 
New tooling  for the RM change
RM compatibility to be checked with YFI
Major asthetic imapct due to soft part deletion.Discussed with ISP on 30-Nov-23. Concerns regarding in-cabin temperature performance. .Sample to be tested for ADVP and with OK result, then taken up with Homeroom. New tool will be required as per supplier feedback. Business case reported negative on 09-Feb-24</t>
  </si>
  <si>
    <t>New tooling cost from YFI to be confirmed for business case calculations</t>
  </si>
  <si>
    <t xml:space="preserve">Technically NOK . </t>
  </si>
  <si>
    <t>Bussiness case to be evaluated</t>
  </si>
  <si>
    <t>New tool is required as per supplier feedback. Technically feasible as per PE feedback on 05-Feb-24
Payback period reported as 22months on 09-Feb-24. Status changed to NG on 12-Feb-24 as per management direction</t>
  </si>
  <si>
    <t>New tool (INR 90L) for surge tank required. BC confirmation needed. Idea to be implemented in new program development. Technically not feasible due to design requirement of port spacing &amp; positioning</t>
  </si>
  <si>
    <t>Confirm invstment cost and business case</t>
  </si>
  <si>
    <t xml:space="preserve">Idea not feasible . Optimal hose routine is done to ensure adequate clearance in hot zone with intercooler pipe (temperature ~1000 C). If routine is to be done as per suggestion it will call for 2 additional support brackets and heat protective sleeve on hose which will be more costly.
</t>
  </si>
  <si>
    <t>Rejected. IRVM is properitary item. Off the shelf item from Gentex is used in Hector MCE</t>
  </si>
  <si>
    <t>Confirm on 10 pin connector availability with supplier (similar to Kia)</t>
  </si>
  <si>
    <t>Wrong savings. Price will increase if material is changed from PP-T30 to PP-TD20</t>
  </si>
  <si>
    <t>PE feedback on 06-Feb-24 is "Preliminary Technical Feasibility – Yes. Component Validation – As this is material change hence supplier need to perform component level validation"
Payback period reported as 22months on 09-Feb-24
Status changed to NG on 12-Feb-24 as per management direction</t>
  </si>
  <si>
    <t>Wrong savings. Price will increase if material changed from PP-T30 to PP-TD20</t>
  </si>
  <si>
    <t>PE feedback on 06-Feb-24 is "Preliminary Technical Feasibility – Yes. Component Validation – As this is material change hence supplier need to perform component level validation". Initial business case reported on 09-Feb-24 indicate 20.67 months payback period. Status changed to NG on 12-Feb-24 as per management direction</t>
  </si>
  <si>
    <t>PE feedback on 06-Feb-24 is "Preliminary Technical Feasibility – Yes. Component Validation – As this is material change hence supplier need to perform component level validation"
Payback period reported as 18months on 09-Feb-24
Status changed to NG on 12-Feb-24 as per management direction</t>
  </si>
  <si>
    <t>Initial business case reported on 09-Feb-24 is positive</t>
  </si>
  <si>
    <t>Confirm supplier feasibilty</t>
  </si>
  <si>
    <t>Dhruvi</t>
  </si>
  <si>
    <t>\</t>
  </si>
  <si>
    <t>PE feedback on 07-Feb-24 " Need to review with Homeroom"</t>
  </si>
  <si>
    <t>Confirm with homeroom on technical feasibility</t>
  </si>
  <si>
    <t>Under Evaluation - PP-T30 to PP Cost Save is approx 15Rs/Kg . Evaluting the shriknage of PP-T30 &amp; PP.
Low density PP is under implementation. At UPB approval stage. Low density PP is under implementaion stage. PP-T30 to PP will have to be re-evaluted . To be considered for next program</t>
  </si>
  <si>
    <t xml:space="preserve">Under Evaluation
Business case reported negative on 09-Feb-24
</t>
  </si>
  <si>
    <t>Check Feasibility</t>
  </si>
  <si>
    <t>Vikrant/Chirag</t>
  </si>
  <si>
    <t>This idea is already raised and implemented by MGI.</t>
  </si>
  <si>
    <t>Idea shared with homeroom. CFT feedback is "Tooling modification required on BIW side and low savings"</t>
  </si>
  <si>
    <t>Confirm tooling impact from ASI</t>
  </si>
  <si>
    <t>Technically feasible. Buisness case to be confirmed since major tooling modification required at Wuling. Cost reference to be taken from existing development costs. Business case reported negative on 09-Feb-24</t>
  </si>
  <si>
    <t>PE feedback on 07-Feb-24 "KD Part, Under evalution with HR"</t>
  </si>
  <si>
    <t>HR feedback awaited</t>
  </si>
  <si>
    <t xml:space="preserve">Vikrant </t>
  </si>
  <si>
    <t>Complete roof rail redesign &amp;   styling required. This will affect the overall vehicle   SUV stance.
•Two   large size new tools development will be required.
Supplier feedback recd. on 08-Feb-24 and business case found negative due to large new tooling investment of INR 3Cr (Supplier: Varroc supplies to competitor)</t>
  </si>
  <si>
    <t>PE/ PSCM</t>
  </si>
  <si>
    <t xml:space="preserve">PE Feedback on 07-Feb-24 "Reduciton of wall thicknes is techically feasibile, this will need new tooling for the Liner &amp; modfication of Cladding/surrounding tool to accommodate this change."
Business case reported negative on 09-Feb-24
</t>
  </si>
  <si>
    <t>New tool is required as per supplier feedback (VARROC). Technically feasbile as per PE feedback on 05-Feb-24
Business case reported negative on 09-Feb-24</t>
  </si>
  <si>
    <t>New tool required as per Supplier feedback. Techinally OK as per PE feedback on 05-Feb-24
Business case reported negative on 09-Feb-24</t>
  </si>
  <si>
    <t>PE feedback on 07-Feb-24 "Already facing issue of warpage on current part, further reduction will detiorate the part. Move to NG"</t>
  </si>
  <si>
    <t>Technically not feasible as exhaust layout and weight (higher)
 is different than kia in Gasoline. Muffler is already deleted from Hector DSL.</t>
  </si>
  <si>
    <t>Idea status changed to NG on 07-Feb-24 as per PE feedback "Technically not feasible as exhaust layout and weight (higher) is different than kia in Gasoline. Muffler is already deleted from Hector DSL"</t>
  </si>
  <si>
    <t>Idea is already in implementation at MGI (Catacon localisation with spec change)</t>
  </si>
  <si>
    <t>Confirm Kia routing photos for analysis with ASI</t>
  </si>
  <si>
    <t>Post length reduction, it is technically OK. Rejected. However from Assembly ans Service point of view, it is not accessible. where refrigerant filling adaptor clearance with air filter is already critical (~15 mm). If port length is further reduced then adaptor will start fouling with air filter</t>
  </si>
  <si>
    <t>Discussion done with ASI on 08-Dec-23. KD part. to be taken up with homeroom. Teardown of part in progress for tooling and thickness confirmation. Business case reported negative on 09-Feb-24</t>
  </si>
  <si>
    <t>LV1+ &amp; above</t>
  </si>
  <si>
    <t>PE feedback on 07-Feb-24 " 1. Technically Feasible.
2. All parts identified are KD right now.No detail CAD available for this."</t>
  </si>
  <si>
    <t>Potential saving evaluation of RM level is required to take this with SGMW for further discussions.</t>
  </si>
  <si>
    <t>PE feedback on 07-Feb-24 " 1. Technically Feasible.
2. All parts identified are KD right now.No detail CAD available for this."
Business case reported negative on 09-Feb-24</t>
  </si>
  <si>
    <t xml:space="preserve">Kalp </t>
  </si>
  <si>
    <t>PE Feedback on 07-Feb-24 "Technically feasibile, to be discussed with YF for deailed analysis"</t>
  </si>
  <si>
    <t>Supplier evalutiaon</t>
  </si>
  <si>
    <t>PE Feedback on 07-Feb-24 "Technically feasibile, to be discussed with YF for deailed analysis"
Business case reported negative on 09-Feb-24</t>
  </si>
  <si>
    <t>CVT LV1+ &amp; above</t>
  </si>
  <si>
    <t xml:space="preserve">PE feedback on 07-Feb-24 "Technically feasibile, New tooling to be considered, post BC confirmation, Console Stiffness evalution to be taken with supplier. B surface desing needs to change, might also have to redesign the interface parts"
Business case reported negative on 09-Feb-24
</t>
  </si>
  <si>
    <t xml:space="preserve">IP substrate is safety critical part for air bag deployemnt. RM change requrie complete re-calibiraiton of Air bag deployment &amp; other tests. To be considered in </t>
  </si>
  <si>
    <t>PE feedback on 07-Feb-24 "Technically feasibile, to be discussed with YF for deailed analysis"
Business case reported negative on 09-Feb-24</t>
  </si>
  <si>
    <t xml:space="preserve">PE Feedback on 07-Feb-24 "IP substrate is safety critical part for air bag deployemnt. RM change requrie complete re-calibiraiton of Air bag deployment &amp; other tests." </t>
  </si>
  <si>
    <t>To be considered for new project</t>
  </si>
  <si>
    <t xml:space="preserve">PE feedback on 07-Feb-24 "Technically feasibile, to be discussed with YF for deailed analysis"
Business case reported negative on 09-Feb-24
</t>
  </si>
  <si>
    <t>PE Feedback on 07-Feb-24 " 1. Technically Feasible.
2. All parts identified are KD right now.No detail CAD available for this."</t>
  </si>
  <si>
    <t>PE feedback on 07-Feb-24 "Technically feasible, KD part for supplier, need to be discussed with Supplier of detalied analysis"</t>
  </si>
  <si>
    <t xml:space="preserve">PE feedback on 07-Feb-24 "IP substrate is safety critical part for air bag deployemnt.Foam change requrie complete re-calibiraiton of Air bag deployment &amp; other tests." </t>
  </si>
  <si>
    <t>Complete evaluation
PE Feedback on 6-Nov "	
It should not be done, this cover is provided to eliminate any rubbing sound between EPP &amp; EVA. Removing it may create noise"</t>
  </si>
  <si>
    <t>Not feasible. Webbing was introduced due to rattling issue with B pillar</t>
  </si>
  <si>
    <t xml:space="preserve">Techinacally feasible 
Business case reported negative on 09-Feb-24
</t>
  </si>
  <si>
    <t>It cn be concern for rattle need to recheck with homeroom./Accepetd, PP approval required for deletion of Mat on cup holder</t>
  </si>
  <si>
    <t>One-pager to be shared for PP approval for deletion of coasters</t>
  </si>
  <si>
    <t>Techincally feasible.
Payback period reported as 19.9months on 09-Feb-24
Status changed to NG on 12-Feb-24 as per management direction</t>
  </si>
  <si>
    <t>Techinally not feasible, PP will not be able to meet the sun load requirements with current tool. Thickness increase is required in PP, which will call for new tool</t>
  </si>
  <si>
    <t xml:space="preserve">Complete evaluation
Business case reported negative on 09-Feb-24
</t>
  </si>
  <si>
    <t>Complete evaluation</t>
  </si>
  <si>
    <t>Check Supplier Feasibility</t>
  </si>
  <si>
    <t>PE Feedback On 6-Nov "
Already facing issues in non woven headliner output from same tooling in Astor also. It will be a challenge.
Marketing approval from PP will also be required.
Airbag deployment needs to be done for Six airbag as standard requirement". Supplier feedback recd on 08-Feb-24 "Savings of INR 430 and investment of INR 50 lakhs". Business case reported on 09-Feb-24 is negative due to 3% volume mix for low variant</t>
  </si>
  <si>
    <t>NVH evaluation to be done. To be considered only in Petrol variant due to noise issues reported in Diesel cars during jury evaluation for 830GSM.
Supplier feedback recd. on 05-Feb-24 "Yes, New tooling will be required for 600GSM. Carpet GSM reduction proposal already freezed at MGI after multiple trials and jury evaluations for multiple variants. Savings: 110 Rs/Car Appx.(Trimming process of 5 seater will change to water jet trimming). Investment: 42 Lac RS for 6-7 Seater &amp; 35 Lac Rs for 5 seater." Payback period is 23 months as reported on 09-Feb-24. Status changed to NG on 12-Feb-24 as per management discussion</t>
  </si>
  <si>
    <t>Confirm with management for project</t>
  </si>
  <si>
    <t>Idea shared with homeroom for feasibility. Discuss with ISP on 30-Nov-23</t>
  </si>
  <si>
    <t>Homeroom idea to be bunched up and taken up for implementation at program level</t>
  </si>
  <si>
    <t>Idea shared with homeroom for feasibility</t>
  </si>
  <si>
    <t>To be taken up with homeroom</t>
  </si>
  <si>
    <t xml:space="preserve">PE Feedback on 07-Feb-24 "Technically feasibile, new tooling to be considered in BC evaluation"
Business case reported negative on 09-Feb-24
</t>
  </si>
  <si>
    <t xml:space="preserve">BC evaluation </t>
  </si>
  <si>
    <t>PE feedback on 07-Feb "Technically feasible. BC to be evaluated consideirng new tooling"
Business case reported negative on 09-Feb-24</t>
  </si>
  <si>
    <t>Validation failure (PAVE) reported in Astor &amp; Gloster and thickness was increased from 0.8mm to 1.0mm. Hence not recommended.
Max. permissible investment is INR 9lakhs, however, supplier development cost was ~INR 30 lkahs (inlcuding supplier testing)</t>
  </si>
  <si>
    <t xml:space="preserve">Rejected by PP on 30-Nov-23, since the area is in "Visible area" of tall passengers sitting in the 2nd row and shade mismatch will be visible; </t>
  </si>
  <si>
    <t xml:space="preserve">All seats ideas to be  combined &amp; relook for homologation . If BC Positive. </t>
  </si>
  <si>
    <t>Homologatory part</t>
  </si>
  <si>
    <t xml:space="preserve">Technically ok, saving to be verified. Rejected by PP on 30-Nov-23, since the area is in "Visible area" of tall passengers sitting in the 2nd row and shade mismatch will be visible; </t>
  </si>
  <si>
    <t>Technical feasibiltiy is OK
New Development Requirement:-
Trim development
Testing Requirement :-
TBC
PP approval is required</t>
  </si>
  <si>
    <t>one-pager for PP approval</t>
  </si>
  <si>
    <t>KD Homologatory part</t>
  </si>
  <si>
    <t>New seat development.Max allowable investment is INR 1.72 Cr (for 15% margin) &amp; INR 1.82 Cr (for 10% margin). 
Supplier estimate INR 4 Cr. (without tooling cost). 
Combined business case is negative. To be taken up in new programs</t>
  </si>
  <si>
    <t>Confirm on functionality requirement (load bearing capacity of seats)</t>
  </si>
  <si>
    <t>Nishant/ Ratnadeep</t>
  </si>
  <si>
    <t>VAVE/ PE</t>
  </si>
  <si>
    <t>Wrong Savings. Material change will result in increase in cost</t>
  </si>
  <si>
    <t xml:space="preserve">Max allowable investment is INR 1.72 Cr (for 15% margin) &amp; INR 1.82 Cr (for 10% margin). 
Supplier estimate INR 4 Cr. (without tooling cost). </t>
  </si>
  <si>
    <t>All trims foam &amp; cover idea will be again checked for feasibility with supplier &amp; BC evaluation.</t>
  </si>
  <si>
    <t>Kalp/Nishant</t>
  </si>
  <si>
    <t>Status changed to "NG", since not advised by CFT. Field failures of rusting has been reported in Hector and seats were replaced</t>
  </si>
  <si>
    <t>Field failure</t>
  </si>
  <si>
    <t>Confirm feasibility study</t>
  </si>
  <si>
    <t>Confirm feasibility</t>
  </si>
  <si>
    <t xml:space="preserve">Business case reported negative on 09-Feb-24
</t>
  </si>
  <si>
    <t>MGI,
1. A pair of dual LED lamp is used to ensure that the rear license plate is visible during low light conditions.
2. The lamps are snap-fitted onto the tailgate of the vehicle.
Dimensions,
Length - 64mm
Width - 41mm</t>
  </si>
  <si>
    <t>MGI carline</t>
  </si>
  <si>
    <t>Banchmarking carline</t>
  </si>
  <si>
    <t>MG Product Scenario</t>
  </si>
  <si>
    <t>Purpose on MG product</t>
  </si>
  <si>
    <t>Purpose on  Competitor Product</t>
  </si>
  <si>
    <t>Reason of cost reduction proposal</t>
  </si>
  <si>
    <t>MG Vehicle Image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</si>
</sst>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 #,##0.00_ ;_ * \-#,##0.00_ ;_ * &quot;-&quot;??_ ;_ @_ "/>
    <numFmt numFmtId="164" formatCode="[$-409]d/mmm/yy;@"/>
    <numFmt numFmtId="165" formatCode="[$-F800]dddd\,\ mmmm\ dd\,\ yyyy"/>
    <numFmt numFmtId="166" formatCode="_ * #,##0_ ;_ * \-#,##0_ ;_ * &quot;-&quot;??_ ;_ @_ "/>
  </numFmts>
  <fonts count="16" x14ac:knownFonts="1">
    <font>
      <sz val="11"/>
      <color theme="1"/>
      <name val="Calibri"/>
      <family val="2"/>
      <scheme val="minor"/>
    </font>
    <font>
      <sz val="11"/>
      <color rgb="FFFFFFFF"/>
      <name val="Calibri"/>
      <family val="2"/>
    </font>
    <font>
      <sz val="11"/>
      <name val="Calibri"/>
      <family val="2"/>
    </font>
    <font>
      <b/>
      <sz val="11"/>
      <color theme="0"/>
      <name val="Calibri"/>
      <family val="2"/>
      <scheme val="minor"/>
    </font>
    <font>
      <b/>
      <sz val="11"/>
      <color theme="1"/>
      <name val="Calibri"/>
      <family val="2"/>
      <scheme val="minor"/>
    </font>
    <font>
      <b/>
      <sz val="11"/>
      <name val="Calibri"/>
      <family val="2"/>
    </font>
    <font>
      <sz val="11"/>
      <color theme="0"/>
      <name val="Calibri"/>
      <family val="2"/>
      <scheme val="minor"/>
    </font>
    <font>
      <sz val="11"/>
      <color rgb="FF000000"/>
      <name val="Calibri"/>
      <family val="2"/>
      <scheme val="minor"/>
    </font>
    <font>
      <strike/>
      <sz val="11"/>
      <color rgb="FF000000"/>
      <name val="Calibri"/>
      <family val="2"/>
      <scheme val="minor"/>
    </font>
    <font>
      <sz val="11"/>
      <color rgb="FF9C5700"/>
      <name val="Calibri"/>
      <family val="2"/>
      <scheme val="minor"/>
    </font>
    <font>
      <b/>
      <sz val="18"/>
      <color theme="1"/>
      <name val="Calibri"/>
      <family val="2"/>
      <scheme val="minor"/>
    </font>
    <font>
      <sz val="11"/>
      <color rgb="FF000000"/>
      <name val="Aptos Narrow"/>
      <family val="2"/>
    </font>
    <font>
      <sz val="11"/>
      <color theme="1"/>
      <name val="Calibri"/>
      <family val="2"/>
      <scheme val="minor"/>
    </font>
    <font>
      <sz val="11"/>
      <color rgb="FF0070C0"/>
      <name val="Calibri"/>
      <family val="2"/>
      <scheme val="minor"/>
    </font>
    <font>
      <sz val="8"/>
      <name val="Calibri"/>
      <family val="2"/>
      <scheme val="minor"/>
    </font>
    <font>
      <sz val="16"/>
      <color theme="1"/>
      <name val="Calibri"/>
      <family val="2"/>
      <scheme val="minor"/>
    </font>
  </fonts>
  <fills count="14">
    <fill>
      <patternFill patternType="none"/>
    </fill>
    <fill>
      <patternFill patternType="gray125"/>
    </fill>
    <fill>
      <patternFill patternType="solid">
        <fgColor rgb="FF0000FF"/>
      </patternFill>
    </fill>
    <fill>
      <patternFill patternType="solid">
        <fgColor rgb="FF00B050"/>
        <bgColor indexed="64"/>
      </patternFill>
    </fill>
    <fill>
      <patternFill patternType="solid">
        <fgColor rgb="FFFFFF00"/>
        <bgColor indexed="64"/>
      </patternFill>
    </fill>
    <fill>
      <patternFill patternType="solid">
        <fgColor theme="0" tint="-0.14999847407452621"/>
        <bgColor indexed="64"/>
      </patternFill>
    </fill>
    <fill>
      <patternFill patternType="solid">
        <fgColor theme="5"/>
        <bgColor indexed="64"/>
      </patternFill>
    </fill>
    <fill>
      <patternFill patternType="solid">
        <fgColor rgb="FF92D050"/>
        <bgColor indexed="64"/>
      </patternFill>
    </fill>
    <fill>
      <patternFill patternType="solid">
        <fgColor rgb="FFFF0000"/>
        <bgColor indexed="64"/>
      </patternFill>
    </fill>
    <fill>
      <patternFill patternType="solid">
        <fgColor rgb="FFFFEB9C"/>
      </patternFill>
    </fill>
    <fill>
      <patternFill patternType="solid">
        <fgColor theme="2" tint="-0.249977111117893"/>
        <bgColor indexed="64"/>
      </patternFill>
    </fill>
    <fill>
      <patternFill patternType="solid">
        <fgColor theme="6" tint="0.79998168889431442"/>
        <bgColor indexed="64"/>
      </patternFill>
    </fill>
    <fill>
      <patternFill patternType="solid">
        <fgColor rgb="FFF0ADAD"/>
        <bgColor indexed="64"/>
      </patternFill>
    </fill>
    <fill>
      <patternFill patternType="solid">
        <fgColor theme="3" tint="0.89999084444715716"/>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bottom style="thin">
        <color indexed="64"/>
      </bottom>
      <diagonal/>
    </border>
  </borders>
  <cellStyleXfs count="4">
    <xf numFmtId="0" fontId="0" fillId="0" borderId="0"/>
    <xf numFmtId="0" fontId="9" fillId="9" borderId="0" applyNumberFormat="0" applyBorder="0" applyAlignment="0" applyProtection="0"/>
    <xf numFmtId="43" fontId="12" fillId="0" borderId="0" applyFont="0" applyFill="0" applyBorder="0" applyAlignment="0" applyProtection="0"/>
    <xf numFmtId="9" fontId="12" fillId="0" borderId="0" applyFont="0" applyFill="0" applyBorder="0" applyAlignment="0" applyProtection="0"/>
  </cellStyleXfs>
  <cellXfs count="71">
    <xf numFmtId="0" fontId="0" fillId="0" borderId="0" xfId="0"/>
    <xf numFmtId="0" fontId="1" fillId="2" borderId="0" xfId="0" applyFont="1" applyFill="1" applyAlignment="1">
      <alignment horizontal="center" vertical="center"/>
    </xf>
    <xf numFmtId="0" fontId="2" fillId="0" borderId="0" xfId="0" applyFont="1" applyAlignment="1">
      <alignment horizontal="center" vertical="center"/>
    </xf>
    <xf numFmtId="0" fontId="1" fillId="3" borderId="0" xfId="0" applyFont="1" applyFill="1" applyAlignment="1">
      <alignment horizontal="center" vertical="center"/>
    </xf>
    <xf numFmtId="0" fontId="0" fillId="0" borderId="0" xfId="0" applyAlignment="1">
      <alignment vertical="center"/>
    </xf>
    <xf numFmtId="0" fontId="5" fillId="4" borderId="1" xfId="0" applyFont="1" applyFill="1" applyBorder="1" applyAlignment="1">
      <alignment horizontal="center" vertical="center" wrapText="1"/>
    </xf>
    <xf numFmtId="164" fontId="5" fillId="4" borderId="1" xfId="0" applyNumberFormat="1" applyFont="1" applyFill="1" applyBorder="1" applyAlignment="1">
      <alignment horizontal="center" vertical="center" wrapText="1"/>
    </xf>
    <xf numFmtId="0" fontId="4" fillId="4" borderId="1" xfId="0" applyFont="1" applyFill="1" applyBorder="1" applyAlignment="1">
      <alignment horizontal="center" vertical="center" wrapText="1"/>
    </xf>
    <xf numFmtId="0" fontId="4" fillId="5" borderId="1"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0" fillId="0" borderId="1" xfId="0" applyBorder="1" applyAlignment="1">
      <alignment horizontal="center" vertical="center"/>
    </xf>
    <xf numFmtId="164" fontId="0" fillId="0" borderId="0" xfId="0" applyNumberFormat="1" applyAlignment="1">
      <alignment horizontal="center" vertical="center"/>
    </xf>
    <xf numFmtId="164" fontId="0" fillId="0" borderId="1" xfId="0" applyNumberFormat="1" applyBorder="1" applyAlignment="1">
      <alignment horizontal="center" vertical="center"/>
    </xf>
    <xf numFmtId="0" fontId="0" fillId="0" borderId="1" xfId="0" applyBorder="1" applyAlignment="1">
      <alignment horizontal="center" vertical="center" wrapText="1"/>
    </xf>
    <xf numFmtId="16" fontId="0" fillId="0" borderId="1" xfId="0" applyNumberFormat="1" applyBorder="1" applyAlignment="1">
      <alignment horizontal="center" vertical="center"/>
    </xf>
    <xf numFmtId="0" fontId="6" fillId="8" borderId="1" xfId="0" applyFont="1" applyFill="1" applyBorder="1" applyAlignment="1">
      <alignment horizontal="center" vertical="center" wrapText="1"/>
    </xf>
    <xf numFmtId="0" fontId="0" fillId="0" borderId="2" xfId="0" applyBorder="1" applyAlignment="1">
      <alignment horizontal="center" vertical="center"/>
    </xf>
    <xf numFmtId="0" fontId="0" fillId="0" borderId="0" xfId="0" applyAlignment="1">
      <alignment horizontal="center" vertical="center"/>
    </xf>
    <xf numFmtId="0" fontId="6" fillId="8" borderId="1" xfId="0" applyFont="1" applyFill="1" applyBorder="1" applyAlignment="1">
      <alignment horizontal="center" vertical="center"/>
    </xf>
    <xf numFmtId="0" fontId="6" fillId="3" borderId="1" xfId="0" applyFont="1" applyFill="1" applyBorder="1" applyAlignment="1">
      <alignment horizontal="center" vertical="center"/>
    </xf>
    <xf numFmtId="0" fontId="0" fillId="4" borderId="1" xfId="0" applyFill="1" applyBorder="1" applyAlignment="1">
      <alignment horizontal="center" vertical="center"/>
    </xf>
    <xf numFmtId="0" fontId="0" fillId="0" borderId="1" xfId="0" applyBorder="1" applyAlignment="1">
      <alignment vertical="center" wrapText="1"/>
    </xf>
    <xf numFmtId="0" fontId="2" fillId="0" borderId="0" xfId="0" applyFont="1" applyAlignment="1">
      <alignment vertical="center" wrapText="1"/>
    </xf>
    <xf numFmtId="0" fontId="2" fillId="0" borderId="0" xfId="0" applyFont="1" applyAlignment="1">
      <alignment horizontal="left" vertical="center"/>
    </xf>
    <xf numFmtId="0" fontId="10" fillId="0" borderId="0" xfId="0" applyFont="1" applyAlignment="1">
      <alignment vertical="center"/>
    </xf>
    <xf numFmtId="0" fontId="10" fillId="0" borderId="0" xfId="0" applyFont="1" applyAlignment="1">
      <alignment vertical="center" wrapText="1"/>
    </xf>
    <xf numFmtId="0" fontId="4" fillId="10" borderId="1" xfId="0" applyFont="1" applyFill="1" applyBorder="1" applyAlignment="1">
      <alignment horizontal="center" vertical="center"/>
    </xf>
    <xf numFmtId="0" fontId="4" fillId="10" borderId="1" xfId="0" applyFont="1" applyFill="1" applyBorder="1" applyAlignment="1">
      <alignment horizontal="center" vertical="center" wrapText="1"/>
    </xf>
    <xf numFmtId="0" fontId="3" fillId="6" borderId="1" xfId="0" applyFont="1" applyFill="1" applyBorder="1" applyAlignment="1">
      <alignment horizontal="center" vertical="center" wrapText="1"/>
    </xf>
    <xf numFmtId="0" fontId="0" fillId="0" borderId="1" xfId="0" applyBorder="1" applyAlignment="1">
      <alignment horizontal="left" vertical="center" wrapText="1"/>
    </xf>
    <xf numFmtId="0" fontId="0" fillId="0" borderId="1" xfId="0" applyBorder="1" applyAlignment="1">
      <alignment horizontal="left" vertical="center"/>
    </xf>
    <xf numFmtId="0" fontId="0" fillId="0" borderId="1" xfId="0" applyBorder="1" applyAlignment="1">
      <alignment vertical="center"/>
    </xf>
    <xf numFmtId="15" fontId="0" fillId="0" borderId="1" xfId="0" applyNumberFormat="1" applyBorder="1" applyAlignment="1">
      <alignment horizontal="center" vertical="center"/>
    </xf>
    <xf numFmtId="0" fontId="0" fillId="0" borderId="1" xfId="0" quotePrefix="1" applyBorder="1" applyAlignment="1">
      <alignment horizontal="center" vertical="center"/>
    </xf>
    <xf numFmtId="0" fontId="7" fillId="0" borderId="1" xfId="0" applyFont="1" applyBorder="1" applyAlignment="1">
      <alignment vertical="center" wrapText="1"/>
    </xf>
    <xf numFmtId="0" fontId="0" fillId="11" borderId="1" xfId="0" applyFill="1" applyBorder="1" applyAlignment="1">
      <alignment horizontal="center" vertical="center" wrapText="1"/>
    </xf>
    <xf numFmtId="0" fontId="7" fillId="0" borderId="1" xfId="0" applyFont="1" applyBorder="1" applyAlignment="1">
      <alignment horizontal="left" vertical="center" wrapText="1" readingOrder="1"/>
    </xf>
    <xf numFmtId="0" fontId="7" fillId="0" borderId="1" xfId="0" applyFont="1" applyBorder="1" applyAlignment="1">
      <alignment horizontal="center" vertical="center" wrapText="1"/>
    </xf>
    <xf numFmtId="0" fontId="11" fillId="0" borderId="1" xfId="0" applyFont="1" applyBorder="1" applyAlignment="1">
      <alignment horizontal="center" vertical="center"/>
    </xf>
    <xf numFmtId="0" fontId="0" fillId="12" borderId="1" xfId="0" applyFill="1" applyBorder="1" applyAlignment="1">
      <alignment horizontal="center" vertical="center" wrapText="1"/>
    </xf>
    <xf numFmtId="0" fontId="9" fillId="9" borderId="1" xfId="1" applyBorder="1" applyAlignment="1">
      <alignment horizontal="center" vertical="center" wrapText="1"/>
    </xf>
    <xf numFmtId="0" fontId="11" fillId="0" borderId="1" xfId="0" applyFont="1" applyBorder="1" applyAlignment="1">
      <alignment horizontal="center" vertical="center" wrapText="1" readingOrder="1"/>
    </xf>
    <xf numFmtId="0" fontId="7" fillId="0" borderId="1" xfId="0" applyFont="1" applyBorder="1" applyAlignment="1">
      <alignment horizontal="left" vertical="center" wrapText="1"/>
    </xf>
    <xf numFmtId="0" fontId="7" fillId="0" borderId="1" xfId="0" applyFont="1" applyBorder="1" applyAlignment="1">
      <alignment horizontal="center" vertical="center" wrapText="1" readingOrder="1"/>
    </xf>
    <xf numFmtId="15" fontId="0" fillId="0" borderId="1" xfId="0" applyNumberFormat="1" applyBorder="1" applyAlignment="1">
      <alignment horizontal="center" vertical="center" wrapText="1"/>
    </xf>
    <xf numFmtId="0" fontId="0" fillId="0" borderId="0" xfId="0" applyAlignment="1">
      <alignment vertical="center" wrapText="1"/>
    </xf>
    <xf numFmtId="0" fontId="3" fillId="3" borderId="1" xfId="0" applyFont="1" applyFill="1" applyBorder="1" applyAlignment="1">
      <alignment horizontal="center" vertical="center" wrapText="1"/>
    </xf>
    <xf numFmtId="0" fontId="4" fillId="4" borderId="1" xfId="0" applyFont="1" applyFill="1" applyBorder="1" applyAlignment="1">
      <alignment horizontal="center" vertical="center"/>
    </xf>
    <xf numFmtId="0" fontId="0" fillId="0" borderId="2" xfId="0" applyBorder="1" applyAlignment="1">
      <alignment horizontal="center"/>
    </xf>
    <xf numFmtId="0" fontId="4" fillId="0" borderId="2" xfId="0" applyFont="1" applyBorder="1" applyAlignment="1">
      <alignment horizontal="center" vertical="center"/>
    </xf>
    <xf numFmtId="0" fontId="0" fillId="0" borderId="2" xfId="0" applyBorder="1"/>
    <xf numFmtId="0" fontId="4" fillId="13" borderId="2" xfId="0" applyFont="1" applyFill="1" applyBorder="1"/>
    <xf numFmtId="0" fontId="0" fillId="13" borderId="2" xfId="0" applyFill="1" applyBorder="1" applyAlignment="1">
      <alignment horizontal="center" vertical="center"/>
    </xf>
    <xf numFmtId="9" fontId="0" fillId="0" borderId="1" xfId="3" applyFont="1" applyBorder="1" applyAlignment="1">
      <alignment vertical="center"/>
    </xf>
    <xf numFmtId="166" fontId="0" fillId="0" borderId="1" xfId="2" applyNumberFormat="1" applyFont="1" applyBorder="1" applyAlignment="1">
      <alignment vertical="center"/>
    </xf>
    <xf numFmtId="43" fontId="0" fillId="0" borderId="1" xfId="2" applyFont="1" applyBorder="1" applyAlignment="1">
      <alignment vertical="center"/>
    </xf>
    <xf numFmtId="43" fontId="0" fillId="5" borderId="1" xfId="2" applyFont="1" applyFill="1" applyBorder="1" applyAlignment="1">
      <alignment horizontal="center" vertical="center"/>
    </xf>
    <xf numFmtId="43" fontId="0" fillId="0" borderId="1" xfId="0" applyNumberFormat="1" applyBorder="1" applyAlignment="1">
      <alignment horizontal="center" vertical="center"/>
    </xf>
    <xf numFmtId="0" fontId="7" fillId="0" borderId="1" xfId="0" applyFont="1" applyBorder="1" applyAlignment="1">
      <alignment vertical="center"/>
    </xf>
    <xf numFmtId="164" fontId="7" fillId="0" borderId="1" xfId="0" applyNumberFormat="1" applyFont="1" applyBorder="1" applyAlignment="1">
      <alignment horizontal="center" vertical="center" wrapText="1"/>
    </xf>
    <xf numFmtId="0" fontId="15" fillId="0" borderId="0" xfId="0" applyFont="1" applyAlignment="1">
      <alignment vertical="center"/>
    </xf>
    <xf numFmtId="0" fontId="5" fillId="4" borderId="3" xfId="0" applyFont="1" applyFill="1" applyBorder="1" applyAlignment="1">
      <alignment horizontal="center" vertical="center" wrapText="1"/>
    </xf>
    <xf numFmtId="164" fontId="5" fillId="4" borderId="3" xfId="0" applyNumberFormat="1" applyFont="1" applyFill="1" applyBorder="1" applyAlignment="1">
      <alignment horizontal="center" vertical="center" wrapText="1"/>
    </xf>
    <xf numFmtId="0" fontId="4" fillId="4" borderId="3" xfId="0" applyFont="1" applyFill="1" applyBorder="1" applyAlignment="1">
      <alignment horizontal="center" vertical="center" wrapText="1"/>
    </xf>
    <xf numFmtId="0" fontId="4" fillId="5" borderId="3" xfId="0" applyFont="1" applyFill="1" applyBorder="1" applyAlignment="1">
      <alignment horizontal="center" vertical="center"/>
    </xf>
    <xf numFmtId="0" fontId="4" fillId="5" borderId="3" xfId="0" applyFont="1" applyFill="1" applyBorder="1" applyAlignment="1">
      <alignment horizontal="center" vertical="center" wrapText="1"/>
    </xf>
    <xf numFmtId="165" fontId="4" fillId="5" borderId="3" xfId="0" applyNumberFormat="1" applyFont="1" applyFill="1" applyBorder="1" applyAlignment="1">
      <alignment horizontal="center" vertical="center"/>
    </xf>
    <xf numFmtId="0" fontId="3" fillId="6" borderId="3" xfId="0" applyFont="1" applyFill="1" applyBorder="1" applyAlignment="1">
      <alignment horizontal="center" vertical="center"/>
    </xf>
    <xf numFmtId="0" fontId="4" fillId="7" borderId="3" xfId="0" applyFont="1" applyFill="1" applyBorder="1" applyAlignment="1">
      <alignment horizontal="center" vertical="center" wrapText="1"/>
    </xf>
    <xf numFmtId="0" fontId="2" fillId="0" borderId="0" xfId="0" applyFont="1" applyAlignment="1">
      <alignment horizontal="center" vertical="center" wrapText="1"/>
    </xf>
    <xf numFmtId="0" fontId="4" fillId="0" borderId="2" xfId="0" applyFont="1" applyBorder="1" applyAlignment="1">
      <alignment horizontal="center"/>
    </xf>
  </cellXfs>
  <cellStyles count="4">
    <cellStyle name="Comma" xfId="2" builtinId="3"/>
    <cellStyle name="Neutral" xfId="1" builtinId="28"/>
    <cellStyle name="Normal" xfId="0" builtinId="0"/>
    <cellStyle name="Percent" xfId="3" builtinId="5"/>
  </cellStyles>
  <dxfs count="61">
    <dxf>
      <font>
        <color theme="0"/>
      </font>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ill>
        <patternFill patternType="none">
          <bgColor auto="1"/>
        </patternFill>
      </fill>
    </dxf>
    <dxf>
      <font>
        <color theme="0"/>
      </font>
      <fill>
        <patternFill>
          <bgColor rgb="FFFF0000"/>
        </patternFill>
      </fill>
    </dxf>
    <dxf>
      <font>
        <color theme="1"/>
      </font>
      <fill>
        <patternFill>
          <bgColor rgb="FFFFFF00"/>
        </patternFill>
      </fill>
    </dxf>
    <dxf>
      <font>
        <color theme="0"/>
      </font>
      <fill>
        <patternFill>
          <bgColor rgb="FF00B050"/>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5" Type="http://schemas.openxmlformats.org/officeDocument/2006/relationships/theme" Target="theme/theme1.xml"/><Relationship Id="rId10" Type="http://schemas.openxmlformats.org/officeDocument/2006/relationships/customXml" Target="../customXml/item2.xml"/><Relationship Id="rId4" Type="http://schemas.openxmlformats.org/officeDocument/2006/relationships/externalLink" Target="externalLinks/externalLink1.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268" Type="http://schemas.openxmlformats.org/officeDocument/2006/relationships/image" Target="../media/image268.jpeg"/><Relationship Id="rId475" Type="http://schemas.openxmlformats.org/officeDocument/2006/relationships/image" Target="../media/image475.jpeg"/><Relationship Id="rId32" Type="http://schemas.openxmlformats.org/officeDocument/2006/relationships/image" Target="../media/image32.jpeg"/><Relationship Id="rId128" Type="http://schemas.openxmlformats.org/officeDocument/2006/relationships/image" Target="../media/image128.jpe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eg"/><Relationship Id="rId486" Type="http://schemas.openxmlformats.org/officeDocument/2006/relationships/image" Target="../media/image486.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eg"/><Relationship Id="rId620" Type="http://schemas.openxmlformats.org/officeDocument/2006/relationships/image" Target="../media/image620.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424" Type="http://schemas.openxmlformats.org/officeDocument/2006/relationships/image" Target="../media/image424.jpeg"/><Relationship Id="rId631" Type="http://schemas.openxmlformats.org/officeDocument/2006/relationships/image" Target="../media/image631.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eg"/><Relationship Id="rId228" Type="http://schemas.openxmlformats.org/officeDocument/2006/relationships/image" Target="../media/image228.jpe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jpe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152" Type="http://schemas.openxmlformats.org/officeDocument/2006/relationships/image" Target="../media/image152.jpeg"/><Relationship Id="rId457" Type="http://schemas.openxmlformats.org/officeDocument/2006/relationships/image" Target="../media/image457.jpeg"/><Relationship Id="rId664" Type="http://schemas.openxmlformats.org/officeDocument/2006/relationships/image" Target="../media/image664.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jpeg"/><Relationship Id="rId392" Type="http://schemas.openxmlformats.org/officeDocument/2006/relationships/image" Target="../media/image392.jpeg"/><Relationship Id="rId613" Type="http://schemas.openxmlformats.org/officeDocument/2006/relationships/image" Target="../media/image613.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263" Type="http://schemas.openxmlformats.org/officeDocument/2006/relationships/image" Target="../media/image263.jpeg"/><Relationship Id="rId470" Type="http://schemas.openxmlformats.org/officeDocument/2006/relationships/image" Target="../media/image470.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428" Type="http://schemas.openxmlformats.org/officeDocument/2006/relationships/image" Target="../media/image428.jpeg"/><Relationship Id="rId635" Type="http://schemas.openxmlformats.org/officeDocument/2006/relationships/image" Target="../media/image635.jpeg"/><Relationship Id="rId274" Type="http://schemas.openxmlformats.org/officeDocument/2006/relationships/image" Target="../media/image274.jpeg"/><Relationship Id="rId481" Type="http://schemas.openxmlformats.org/officeDocument/2006/relationships/image" Target="../media/image481.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eg"/><Relationship Id="rId450" Type="http://schemas.openxmlformats.org/officeDocument/2006/relationships/image" Target="../media/image450.jpeg"/><Relationship Id="rId506" Type="http://schemas.openxmlformats.org/officeDocument/2006/relationships/image" Target="../media/image506.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492" Type="http://schemas.openxmlformats.org/officeDocument/2006/relationships/image" Target="../media/image492.jpeg"/><Relationship Id="rId548" Type="http://schemas.openxmlformats.org/officeDocument/2006/relationships/image" Target="../media/image548.jpeg"/><Relationship Id="rId91" Type="http://schemas.openxmlformats.org/officeDocument/2006/relationships/image" Target="../media/image91.jpe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212" Type="http://schemas.openxmlformats.org/officeDocument/2006/relationships/image" Target="../media/image212.jpeg"/><Relationship Id="rId254" Type="http://schemas.openxmlformats.org/officeDocument/2006/relationships/image" Target="../media/image254.jpeg"/><Relationship Id="rId657" Type="http://schemas.openxmlformats.org/officeDocument/2006/relationships/image" Target="../media/image657.jpeg"/><Relationship Id="rId49" Type="http://schemas.openxmlformats.org/officeDocument/2006/relationships/image" Target="../media/image49.jpeg"/><Relationship Id="rId114" Type="http://schemas.openxmlformats.org/officeDocument/2006/relationships/image" Target="../media/image114.jpeg"/><Relationship Id="rId296" Type="http://schemas.openxmlformats.org/officeDocument/2006/relationships/image" Target="../media/image296.jpeg"/><Relationship Id="rId461" Type="http://schemas.openxmlformats.org/officeDocument/2006/relationships/image" Target="../media/image461.jpeg"/><Relationship Id="rId517" Type="http://schemas.openxmlformats.org/officeDocument/2006/relationships/image" Target="../media/image517.jpeg"/><Relationship Id="rId559" Type="http://schemas.openxmlformats.org/officeDocument/2006/relationships/image" Target="../media/image559.jpeg"/><Relationship Id="rId60" Type="http://schemas.openxmlformats.org/officeDocument/2006/relationships/image" Target="../media/image60.jpe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eg"/><Relationship Id="rId570" Type="http://schemas.openxmlformats.org/officeDocument/2006/relationships/image" Target="../media/image570.jpeg"/><Relationship Id="rId626" Type="http://schemas.openxmlformats.org/officeDocument/2006/relationships/image" Target="../media/image626.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18" Type="http://schemas.openxmlformats.org/officeDocument/2006/relationships/image" Target="../media/image18.jpeg"/><Relationship Id="rId265" Type="http://schemas.openxmlformats.org/officeDocument/2006/relationships/image" Target="../media/image265.jpeg"/><Relationship Id="rId472" Type="http://schemas.openxmlformats.org/officeDocument/2006/relationships/image" Target="../media/image472.jpeg"/><Relationship Id="rId528" Type="http://schemas.openxmlformats.org/officeDocument/2006/relationships/image" Target="../media/image528.jpe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37" Type="http://schemas.openxmlformats.org/officeDocument/2006/relationships/image" Target="../media/image637.jpeg"/><Relationship Id="rId2" Type="http://schemas.openxmlformats.org/officeDocument/2006/relationships/image" Target="../media/image2.jpeg"/><Relationship Id="rId29" Type="http://schemas.openxmlformats.org/officeDocument/2006/relationships/image" Target="../media/image29.jpeg"/><Relationship Id="rId276" Type="http://schemas.openxmlformats.org/officeDocument/2006/relationships/image" Target="../media/image276.jpeg"/><Relationship Id="rId441" Type="http://schemas.openxmlformats.org/officeDocument/2006/relationships/image" Target="../media/image441.jpeg"/><Relationship Id="rId483" Type="http://schemas.openxmlformats.org/officeDocument/2006/relationships/image" Target="../media/image483.jpeg"/><Relationship Id="rId539" Type="http://schemas.openxmlformats.org/officeDocument/2006/relationships/image" Target="../media/image539.jpeg"/><Relationship Id="rId40" Type="http://schemas.openxmlformats.org/officeDocument/2006/relationships/image" Target="../media/image40.jpeg"/><Relationship Id="rId136" Type="http://schemas.openxmlformats.org/officeDocument/2006/relationships/image" Target="../media/image136.jpeg"/><Relationship Id="rId178" Type="http://schemas.openxmlformats.org/officeDocument/2006/relationships/image" Target="../media/image178.jpeg"/><Relationship Id="rId301" Type="http://schemas.openxmlformats.org/officeDocument/2006/relationships/image" Target="../media/image301.jpeg"/><Relationship Id="rId343" Type="http://schemas.openxmlformats.org/officeDocument/2006/relationships/image" Target="../media/image343.jpeg"/><Relationship Id="rId550" Type="http://schemas.openxmlformats.org/officeDocument/2006/relationships/image" Target="../media/image550.jpeg"/><Relationship Id="rId82" Type="http://schemas.openxmlformats.org/officeDocument/2006/relationships/image" Target="../media/image82.jpe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648" Type="http://schemas.openxmlformats.org/officeDocument/2006/relationships/image" Target="../media/image648.jpeg"/><Relationship Id="rId245" Type="http://schemas.openxmlformats.org/officeDocument/2006/relationships/image" Target="../media/image245.jpeg"/><Relationship Id="rId287" Type="http://schemas.openxmlformats.org/officeDocument/2006/relationships/image" Target="../media/image287.jpeg"/><Relationship Id="rId410" Type="http://schemas.openxmlformats.org/officeDocument/2006/relationships/image" Target="../media/image410.jpeg"/><Relationship Id="rId452" Type="http://schemas.openxmlformats.org/officeDocument/2006/relationships/image" Target="../media/image452.jpeg"/><Relationship Id="rId494" Type="http://schemas.openxmlformats.org/officeDocument/2006/relationships/image" Target="../media/image494.jpeg"/><Relationship Id="rId508" Type="http://schemas.openxmlformats.org/officeDocument/2006/relationships/image" Target="../media/image508.jpe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eg"/><Relationship Id="rId354" Type="http://schemas.openxmlformats.org/officeDocument/2006/relationships/image" Target="../media/image354.jpeg"/><Relationship Id="rId51" Type="http://schemas.openxmlformats.org/officeDocument/2006/relationships/image" Target="../media/image51.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jpeg"/><Relationship Id="rId617" Type="http://schemas.openxmlformats.org/officeDocument/2006/relationships/image" Target="../media/image617.jpeg"/><Relationship Id="rId659" Type="http://schemas.openxmlformats.org/officeDocument/2006/relationships/image" Target="../media/image659.jpeg"/><Relationship Id="rId214" Type="http://schemas.openxmlformats.org/officeDocument/2006/relationships/image" Target="../media/image214.jpeg"/><Relationship Id="rId256" Type="http://schemas.openxmlformats.org/officeDocument/2006/relationships/image" Target="../media/image256.jpeg"/><Relationship Id="rId298" Type="http://schemas.openxmlformats.org/officeDocument/2006/relationships/image" Target="../media/image298.jpeg"/><Relationship Id="rId421" Type="http://schemas.openxmlformats.org/officeDocument/2006/relationships/image" Target="../media/image421.jpeg"/><Relationship Id="rId463" Type="http://schemas.openxmlformats.org/officeDocument/2006/relationships/image" Target="../media/image463.jpeg"/><Relationship Id="rId519" Type="http://schemas.openxmlformats.org/officeDocument/2006/relationships/image" Target="../media/image519.jpeg"/><Relationship Id="rId670" Type="http://schemas.openxmlformats.org/officeDocument/2006/relationships/image" Target="../media/image670.jpe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eg"/><Relationship Id="rId530" Type="http://schemas.openxmlformats.org/officeDocument/2006/relationships/image" Target="../media/image530.jpeg"/><Relationship Id="rId20" Type="http://schemas.openxmlformats.org/officeDocument/2006/relationships/image" Target="../media/image20.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628" Type="http://schemas.openxmlformats.org/officeDocument/2006/relationships/image" Target="../media/image628.jpeg"/><Relationship Id="rId225" Type="http://schemas.openxmlformats.org/officeDocument/2006/relationships/image" Target="../media/image225.jpeg"/><Relationship Id="rId267" Type="http://schemas.openxmlformats.org/officeDocument/2006/relationships/image" Target="../media/image267.jpeg"/><Relationship Id="rId432" Type="http://schemas.openxmlformats.org/officeDocument/2006/relationships/image" Target="../media/image432.jpeg"/><Relationship Id="rId474" Type="http://schemas.openxmlformats.org/officeDocument/2006/relationships/image" Target="../media/image474.jpeg"/><Relationship Id="rId127" Type="http://schemas.openxmlformats.org/officeDocument/2006/relationships/image" Target="../media/image127.jpeg"/><Relationship Id="rId31" Type="http://schemas.openxmlformats.org/officeDocument/2006/relationships/image" Target="../media/image31.jpeg"/><Relationship Id="rId73" Type="http://schemas.openxmlformats.org/officeDocument/2006/relationships/image" Target="../media/image73.jpe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eg"/><Relationship Id="rId583" Type="http://schemas.openxmlformats.org/officeDocument/2006/relationships/image" Target="../media/image583.jpeg"/><Relationship Id="rId639" Type="http://schemas.openxmlformats.org/officeDocument/2006/relationships/image" Target="../media/image639.jpeg"/><Relationship Id="rId4" Type="http://schemas.openxmlformats.org/officeDocument/2006/relationships/image" Target="../media/image4.jpe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eg"/><Relationship Id="rId401" Type="http://schemas.openxmlformats.org/officeDocument/2006/relationships/image" Target="../media/image401.jpeg"/><Relationship Id="rId443" Type="http://schemas.openxmlformats.org/officeDocument/2006/relationships/image" Target="../media/image443.jpeg"/><Relationship Id="rId650" Type="http://schemas.openxmlformats.org/officeDocument/2006/relationships/image" Target="../media/image650.jpeg"/><Relationship Id="rId303" Type="http://schemas.openxmlformats.org/officeDocument/2006/relationships/image" Target="../media/image303.jpeg"/><Relationship Id="rId485" Type="http://schemas.openxmlformats.org/officeDocument/2006/relationships/image" Target="../media/image485.jpeg"/><Relationship Id="rId42" Type="http://schemas.openxmlformats.org/officeDocument/2006/relationships/image" Target="../media/image42.jpeg"/><Relationship Id="rId84" Type="http://schemas.openxmlformats.org/officeDocument/2006/relationships/image" Target="../media/image84.jpe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eg"/><Relationship Id="rId552" Type="http://schemas.openxmlformats.org/officeDocument/2006/relationships/image" Target="../media/image552.jpeg"/><Relationship Id="rId594" Type="http://schemas.openxmlformats.org/officeDocument/2006/relationships/image" Target="../media/image594.jpeg"/><Relationship Id="rId608" Type="http://schemas.openxmlformats.org/officeDocument/2006/relationships/image" Target="../media/image608.jpeg"/><Relationship Id="rId191" Type="http://schemas.openxmlformats.org/officeDocument/2006/relationships/image" Target="../media/image191.jpe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eg"/><Relationship Id="rId454" Type="http://schemas.openxmlformats.org/officeDocument/2006/relationships/image" Target="../media/image454.jpeg"/><Relationship Id="rId496" Type="http://schemas.openxmlformats.org/officeDocument/2006/relationships/image" Target="../media/image496.jpeg"/><Relationship Id="rId661" Type="http://schemas.openxmlformats.org/officeDocument/2006/relationships/image" Target="../media/image661.jpeg"/><Relationship Id="rId11" Type="http://schemas.openxmlformats.org/officeDocument/2006/relationships/image" Target="../media/image11.jpeg"/><Relationship Id="rId53" Type="http://schemas.openxmlformats.org/officeDocument/2006/relationships/image" Target="../media/image53.jpeg"/><Relationship Id="rId149" Type="http://schemas.openxmlformats.org/officeDocument/2006/relationships/image" Target="../media/image149.jpeg"/><Relationship Id="rId314" Type="http://schemas.openxmlformats.org/officeDocument/2006/relationships/image" Target="../media/image314.jpeg"/><Relationship Id="rId356" Type="http://schemas.openxmlformats.org/officeDocument/2006/relationships/image" Target="../media/image356.jpeg"/><Relationship Id="rId398" Type="http://schemas.openxmlformats.org/officeDocument/2006/relationships/image" Target="../media/image398.jpeg"/><Relationship Id="rId521" Type="http://schemas.openxmlformats.org/officeDocument/2006/relationships/image" Target="../media/image521.jpeg"/><Relationship Id="rId563" Type="http://schemas.openxmlformats.org/officeDocument/2006/relationships/image" Target="../media/image563.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eg"/><Relationship Id="rId258" Type="http://schemas.openxmlformats.org/officeDocument/2006/relationships/image" Target="../media/image258.jpeg"/><Relationship Id="rId465" Type="http://schemas.openxmlformats.org/officeDocument/2006/relationships/image" Target="../media/image465.jpeg"/><Relationship Id="rId630" Type="http://schemas.openxmlformats.org/officeDocument/2006/relationships/image" Target="../media/image630.jpeg"/><Relationship Id="rId672" Type="http://schemas.openxmlformats.org/officeDocument/2006/relationships/image" Target="../media/image672.jpeg"/><Relationship Id="rId22" Type="http://schemas.openxmlformats.org/officeDocument/2006/relationships/image" Target="../media/image22.jpeg"/><Relationship Id="rId64" Type="http://schemas.openxmlformats.org/officeDocument/2006/relationships/image" Target="../media/image64.jpe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eg"/><Relationship Id="rId574" Type="http://schemas.openxmlformats.org/officeDocument/2006/relationships/image" Target="../media/image574.jpe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eg"/><Relationship Id="rId434" Type="http://schemas.openxmlformats.org/officeDocument/2006/relationships/image" Target="../media/image434.jpeg"/><Relationship Id="rId476" Type="http://schemas.openxmlformats.org/officeDocument/2006/relationships/image" Target="../media/image476.jpeg"/><Relationship Id="rId641" Type="http://schemas.openxmlformats.org/officeDocument/2006/relationships/image" Target="../media/image641.jpeg"/><Relationship Id="rId33" Type="http://schemas.openxmlformats.org/officeDocument/2006/relationships/image" Target="../media/image33.jpeg"/><Relationship Id="rId129" Type="http://schemas.openxmlformats.org/officeDocument/2006/relationships/image" Target="../media/image129.jpeg"/><Relationship Id="rId280" Type="http://schemas.openxmlformats.org/officeDocument/2006/relationships/image" Target="../media/image280.jpeg"/><Relationship Id="rId336" Type="http://schemas.openxmlformats.org/officeDocument/2006/relationships/image" Target="../media/image336.jpeg"/><Relationship Id="rId501" Type="http://schemas.openxmlformats.org/officeDocument/2006/relationships/image" Target="../media/image501.jpeg"/><Relationship Id="rId543" Type="http://schemas.openxmlformats.org/officeDocument/2006/relationships/image" Target="../media/image543.jpeg"/><Relationship Id="rId75" Type="http://schemas.openxmlformats.org/officeDocument/2006/relationships/image" Target="../media/image75.jpe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585" Type="http://schemas.openxmlformats.org/officeDocument/2006/relationships/image" Target="../media/image585.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eg"/><Relationship Id="rId610" Type="http://schemas.openxmlformats.org/officeDocument/2006/relationships/image" Target="../media/image610.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347" Type="http://schemas.openxmlformats.org/officeDocument/2006/relationships/image" Target="../media/image347.jpeg"/><Relationship Id="rId512" Type="http://schemas.openxmlformats.org/officeDocument/2006/relationships/image" Target="../media/image512.jpeg"/><Relationship Id="rId44" Type="http://schemas.openxmlformats.org/officeDocument/2006/relationships/image" Target="../media/image44.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eg"/><Relationship Id="rId596" Type="http://schemas.openxmlformats.org/officeDocument/2006/relationships/image" Target="../media/image596.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eg"/><Relationship Id="rId456" Type="http://schemas.openxmlformats.org/officeDocument/2006/relationships/image" Target="../media/image456.jpeg"/><Relationship Id="rId498" Type="http://schemas.openxmlformats.org/officeDocument/2006/relationships/image" Target="../media/image498.jpeg"/><Relationship Id="rId621" Type="http://schemas.openxmlformats.org/officeDocument/2006/relationships/image" Target="../media/image621.jpeg"/><Relationship Id="rId663" Type="http://schemas.openxmlformats.org/officeDocument/2006/relationships/image" Target="../media/image663.jpe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eg"/><Relationship Id="rId523" Type="http://schemas.openxmlformats.org/officeDocument/2006/relationships/image" Target="../media/image523.jpeg"/><Relationship Id="rId55" Type="http://schemas.openxmlformats.org/officeDocument/2006/relationships/image" Target="../media/image55.jpeg"/><Relationship Id="rId97" Type="http://schemas.openxmlformats.org/officeDocument/2006/relationships/image" Target="../media/image97.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162" Type="http://schemas.openxmlformats.org/officeDocument/2006/relationships/image" Target="../media/image162.jpeg"/><Relationship Id="rId218" Type="http://schemas.openxmlformats.org/officeDocument/2006/relationships/image" Target="../media/image218.jpeg"/><Relationship Id="rId425" Type="http://schemas.openxmlformats.org/officeDocument/2006/relationships/image" Target="../media/image425.jpeg"/><Relationship Id="rId467" Type="http://schemas.openxmlformats.org/officeDocument/2006/relationships/image" Target="../media/image467.jpeg"/><Relationship Id="rId632" Type="http://schemas.openxmlformats.org/officeDocument/2006/relationships/image" Target="../media/image632.jpeg"/><Relationship Id="rId271" Type="http://schemas.openxmlformats.org/officeDocument/2006/relationships/image" Target="../media/image271.jpeg"/><Relationship Id="rId674" Type="http://schemas.openxmlformats.org/officeDocument/2006/relationships/image" Target="../media/image674.jpeg"/><Relationship Id="rId24" Type="http://schemas.openxmlformats.org/officeDocument/2006/relationships/image" Target="../media/image24.jpeg"/><Relationship Id="rId66" Type="http://schemas.openxmlformats.org/officeDocument/2006/relationships/image" Target="../media/image66.jpeg"/><Relationship Id="rId131" Type="http://schemas.openxmlformats.org/officeDocument/2006/relationships/image" Target="../media/image131.jpeg"/><Relationship Id="rId327" Type="http://schemas.openxmlformats.org/officeDocument/2006/relationships/image" Target="../media/image327.jpeg"/><Relationship Id="rId369" Type="http://schemas.openxmlformats.org/officeDocument/2006/relationships/image" Target="../media/image369.jpeg"/><Relationship Id="rId534" Type="http://schemas.openxmlformats.org/officeDocument/2006/relationships/image" Target="../media/image534.jpeg"/><Relationship Id="rId576" Type="http://schemas.openxmlformats.org/officeDocument/2006/relationships/image" Target="../media/image576.jpe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eg"/><Relationship Id="rId643" Type="http://schemas.openxmlformats.org/officeDocument/2006/relationships/image" Target="../media/image643.jpeg"/><Relationship Id="rId240" Type="http://schemas.openxmlformats.org/officeDocument/2006/relationships/image" Target="../media/image240.jpeg"/><Relationship Id="rId478" Type="http://schemas.openxmlformats.org/officeDocument/2006/relationships/image" Target="../media/image478.jpeg"/><Relationship Id="rId35" Type="http://schemas.openxmlformats.org/officeDocument/2006/relationships/image" Target="../media/image35.jpeg"/><Relationship Id="rId77" Type="http://schemas.openxmlformats.org/officeDocument/2006/relationships/image" Target="../media/image77.jpeg"/><Relationship Id="rId100" Type="http://schemas.openxmlformats.org/officeDocument/2006/relationships/image" Target="../media/image100.jpeg"/><Relationship Id="rId282" Type="http://schemas.openxmlformats.org/officeDocument/2006/relationships/image" Target="../media/image282.jpeg"/><Relationship Id="rId338" Type="http://schemas.openxmlformats.org/officeDocument/2006/relationships/image" Target="../media/image338.jpeg"/><Relationship Id="rId503" Type="http://schemas.openxmlformats.org/officeDocument/2006/relationships/image" Target="../media/image503.jpeg"/><Relationship Id="rId545" Type="http://schemas.openxmlformats.org/officeDocument/2006/relationships/image" Target="../media/image545.jpeg"/><Relationship Id="rId587" Type="http://schemas.openxmlformats.org/officeDocument/2006/relationships/image" Target="../media/image587.jpeg"/><Relationship Id="rId8" Type="http://schemas.openxmlformats.org/officeDocument/2006/relationships/image" Target="../media/image8.jpe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e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54" Type="http://schemas.openxmlformats.org/officeDocument/2006/relationships/image" Target="../media/image654.jpeg"/><Relationship Id="rId46" Type="http://schemas.openxmlformats.org/officeDocument/2006/relationships/image" Target="../media/image46.jpeg"/><Relationship Id="rId293" Type="http://schemas.openxmlformats.org/officeDocument/2006/relationships/image" Target="../media/image293.jpeg"/><Relationship Id="rId307" Type="http://schemas.openxmlformats.org/officeDocument/2006/relationships/image" Target="../media/image307.jpeg"/><Relationship Id="rId349" Type="http://schemas.openxmlformats.org/officeDocument/2006/relationships/image" Target="../media/image349.jpeg"/><Relationship Id="rId514" Type="http://schemas.openxmlformats.org/officeDocument/2006/relationships/image" Target="../media/image514.jpeg"/><Relationship Id="rId556" Type="http://schemas.openxmlformats.org/officeDocument/2006/relationships/image" Target="../media/image556.jpeg"/><Relationship Id="rId88" Type="http://schemas.openxmlformats.org/officeDocument/2006/relationships/image" Target="../media/image88.jpe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eg"/><Relationship Id="rId598" Type="http://schemas.openxmlformats.org/officeDocument/2006/relationships/image" Target="../media/image598.jpeg"/><Relationship Id="rId220" Type="http://schemas.openxmlformats.org/officeDocument/2006/relationships/image" Target="../media/image220.jpeg"/><Relationship Id="rId458" Type="http://schemas.openxmlformats.org/officeDocument/2006/relationships/image" Target="../media/image458.jpeg"/><Relationship Id="rId623" Type="http://schemas.openxmlformats.org/officeDocument/2006/relationships/image" Target="../media/image623.jpeg"/><Relationship Id="rId665" Type="http://schemas.openxmlformats.org/officeDocument/2006/relationships/image" Target="../media/image665.jpeg"/><Relationship Id="rId15" Type="http://schemas.openxmlformats.org/officeDocument/2006/relationships/image" Target="../media/image15.jpeg"/><Relationship Id="rId57" Type="http://schemas.openxmlformats.org/officeDocument/2006/relationships/image" Target="../media/image57.jpeg"/><Relationship Id="rId262" Type="http://schemas.openxmlformats.org/officeDocument/2006/relationships/image" Target="../media/image262.jpeg"/><Relationship Id="rId318" Type="http://schemas.openxmlformats.org/officeDocument/2006/relationships/image" Target="../media/image318.jpeg"/><Relationship Id="rId525" Type="http://schemas.openxmlformats.org/officeDocument/2006/relationships/image" Target="../media/image525.jpeg"/><Relationship Id="rId567" Type="http://schemas.openxmlformats.org/officeDocument/2006/relationships/image" Target="../media/image567.jpe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eg"/><Relationship Id="rId469" Type="http://schemas.openxmlformats.org/officeDocument/2006/relationships/image" Target="../media/image469.jpeg"/><Relationship Id="rId634" Type="http://schemas.openxmlformats.org/officeDocument/2006/relationships/image" Target="../media/image634.jpeg"/><Relationship Id="rId26" Type="http://schemas.openxmlformats.org/officeDocument/2006/relationships/image" Target="../media/image26.jpeg"/><Relationship Id="rId231" Type="http://schemas.openxmlformats.org/officeDocument/2006/relationships/image" Target="../media/image231.jpeg"/><Relationship Id="rId273" Type="http://schemas.openxmlformats.org/officeDocument/2006/relationships/image" Target="../media/image273.jpeg"/><Relationship Id="rId329" Type="http://schemas.openxmlformats.org/officeDocument/2006/relationships/image" Target="../media/image329.jpeg"/><Relationship Id="rId480" Type="http://schemas.openxmlformats.org/officeDocument/2006/relationships/image" Target="../media/image480.jpeg"/><Relationship Id="rId536" Type="http://schemas.openxmlformats.org/officeDocument/2006/relationships/image" Target="../media/image536.jpeg"/><Relationship Id="rId68" Type="http://schemas.openxmlformats.org/officeDocument/2006/relationships/image" Target="../media/image68.jpe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578" Type="http://schemas.openxmlformats.org/officeDocument/2006/relationships/image" Target="../media/image578.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eg"/><Relationship Id="rId603" Type="http://schemas.openxmlformats.org/officeDocument/2006/relationships/image" Target="../media/image603.jpeg"/><Relationship Id="rId645" Type="http://schemas.openxmlformats.org/officeDocument/2006/relationships/image" Target="../media/image645.jpeg"/><Relationship Id="rId242" Type="http://schemas.openxmlformats.org/officeDocument/2006/relationships/image" Target="../media/image24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37" Type="http://schemas.openxmlformats.org/officeDocument/2006/relationships/image" Target="../media/image37.jpeg"/><Relationship Id="rId79" Type="http://schemas.openxmlformats.org/officeDocument/2006/relationships/image" Target="../media/image79.jpeg"/><Relationship Id="rId102" Type="http://schemas.openxmlformats.org/officeDocument/2006/relationships/image" Target="../media/image102.jpeg"/><Relationship Id="rId144" Type="http://schemas.openxmlformats.org/officeDocument/2006/relationships/image" Target="../media/image144.jpeg"/><Relationship Id="rId547" Type="http://schemas.openxmlformats.org/officeDocument/2006/relationships/image" Target="../media/image547.jpeg"/><Relationship Id="rId589" Type="http://schemas.openxmlformats.org/officeDocument/2006/relationships/image" Target="../media/image589.jpeg"/><Relationship Id="rId90" Type="http://schemas.openxmlformats.org/officeDocument/2006/relationships/image" Target="../media/image90.jpe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eg"/><Relationship Id="rId449" Type="http://schemas.openxmlformats.org/officeDocument/2006/relationships/image" Target="../media/image449.jpeg"/><Relationship Id="rId614" Type="http://schemas.openxmlformats.org/officeDocument/2006/relationships/image" Target="../media/image614.jpeg"/><Relationship Id="rId656" Type="http://schemas.openxmlformats.org/officeDocument/2006/relationships/image" Target="../media/image656.jpeg"/><Relationship Id="rId211" Type="http://schemas.openxmlformats.org/officeDocument/2006/relationships/image" Target="../media/image211.jpeg"/><Relationship Id="rId253" Type="http://schemas.openxmlformats.org/officeDocument/2006/relationships/image" Target="../media/image253.jpeg"/><Relationship Id="rId295" Type="http://schemas.openxmlformats.org/officeDocument/2006/relationships/image" Target="../media/image295.jpeg"/><Relationship Id="rId309" Type="http://schemas.openxmlformats.org/officeDocument/2006/relationships/image" Target="../media/image309.jpeg"/><Relationship Id="rId460" Type="http://schemas.openxmlformats.org/officeDocument/2006/relationships/image" Target="../media/image460.jpeg"/><Relationship Id="rId516" Type="http://schemas.openxmlformats.org/officeDocument/2006/relationships/image" Target="../media/image516.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eg"/><Relationship Id="rId625" Type="http://schemas.openxmlformats.org/officeDocument/2006/relationships/image" Target="../media/image625.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202" Type="http://schemas.openxmlformats.org/officeDocument/2006/relationships/image" Target="../media/image202.jpeg"/><Relationship Id="rId244" Type="http://schemas.openxmlformats.org/officeDocument/2006/relationships/image" Target="../media/image244.jpeg"/><Relationship Id="rId647" Type="http://schemas.openxmlformats.org/officeDocument/2006/relationships/image" Target="../media/image647.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jpe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299" Type="http://schemas.openxmlformats.org/officeDocument/2006/relationships/image" Target="../media/image299.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226" Type="http://schemas.openxmlformats.org/officeDocument/2006/relationships/image" Target="../media/image226.jpeg"/><Relationship Id="rId433" Type="http://schemas.openxmlformats.org/officeDocument/2006/relationships/image" Target="../media/image433.jpeg"/><Relationship Id="rId640" Type="http://schemas.openxmlformats.org/officeDocument/2006/relationships/image" Target="../media/image640.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5" Type="http://schemas.openxmlformats.org/officeDocument/2006/relationships/image" Target="../media/image5.jpeg"/><Relationship Id="rId237" Type="http://schemas.openxmlformats.org/officeDocument/2006/relationships/image" Target="../media/image237.jpeg"/><Relationship Id="rId444" Type="http://schemas.openxmlformats.org/officeDocument/2006/relationships/image" Target="../media/image444.jpeg"/><Relationship Id="rId651" Type="http://schemas.openxmlformats.org/officeDocument/2006/relationships/image" Target="../media/image651.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248" Type="http://schemas.openxmlformats.org/officeDocument/2006/relationships/image" Target="../media/image248.jpe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jpeg"/><Relationship Id="rId399" Type="http://schemas.openxmlformats.org/officeDocument/2006/relationships/image" Target="../media/image399.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337" Type="http://schemas.openxmlformats.org/officeDocument/2006/relationships/image" Target="../media/image337.jpeg"/><Relationship Id="rId34" Type="http://schemas.openxmlformats.org/officeDocument/2006/relationships/image" Target="../media/image34.jpeg"/><Relationship Id="rId544" Type="http://schemas.openxmlformats.org/officeDocument/2006/relationships/image" Target="../media/image544.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132" Type="http://schemas.openxmlformats.org/officeDocument/2006/relationships/image" Target="../media/image132.jpeg"/><Relationship Id="rId437" Type="http://schemas.openxmlformats.org/officeDocument/2006/relationships/image" Target="../media/image437.jpeg"/><Relationship Id="rId644" Type="http://schemas.openxmlformats.org/officeDocument/2006/relationships/image" Target="../media/image644.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89" Type="http://schemas.openxmlformats.org/officeDocument/2006/relationships/image" Target="../media/image89.jpe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165" Type="http://schemas.openxmlformats.org/officeDocument/2006/relationships/image" Target="../media/image165.jpeg"/><Relationship Id="rId372" Type="http://schemas.openxmlformats.org/officeDocument/2006/relationships/image" Target="../media/image372.jpeg"/><Relationship Id="rId232" Type="http://schemas.openxmlformats.org/officeDocument/2006/relationships/image" Target="../media/image232.jpeg"/><Relationship Id="rId27" Type="http://schemas.openxmlformats.org/officeDocument/2006/relationships/image" Target="../media/image27.jpeg"/><Relationship Id="rId537" Type="http://schemas.openxmlformats.org/officeDocument/2006/relationships/image" Target="../media/image537.jpeg"/><Relationship Id="rId80" Type="http://schemas.openxmlformats.org/officeDocument/2006/relationships/image" Target="../media/image80.jpeg"/><Relationship Id="rId176" Type="http://schemas.openxmlformats.org/officeDocument/2006/relationships/image" Target="../media/image176.jpe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701.png"/><Relationship Id="rId21" Type="http://schemas.openxmlformats.org/officeDocument/2006/relationships/image" Target="../media/image696.png"/><Relationship Id="rId34" Type="http://schemas.openxmlformats.org/officeDocument/2006/relationships/image" Target="../media/image709.emf"/><Relationship Id="rId42" Type="http://schemas.openxmlformats.org/officeDocument/2006/relationships/image" Target="../media/image717.png"/><Relationship Id="rId47" Type="http://schemas.openxmlformats.org/officeDocument/2006/relationships/image" Target="../media/image722.png"/><Relationship Id="rId50" Type="http://schemas.openxmlformats.org/officeDocument/2006/relationships/image" Target="../media/image725.png"/><Relationship Id="rId55" Type="http://schemas.openxmlformats.org/officeDocument/2006/relationships/image" Target="../media/image730.png"/><Relationship Id="rId63" Type="http://schemas.openxmlformats.org/officeDocument/2006/relationships/image" Target="../media/image738.png"/><Relationship Id="rId7" Type="http://schemas.openxmlformats.org/officeDocument/2006/relationships/image" Target="../media/image682.png"/><Relationship Id="rId2" Type="http://schemas.openxmlformats.org/officeDocument/2006/relationships/image" Target="../media/image677.png"/><Relationship Id="rId16" Type="http://schemas.openxmlformats.org/officeDocument/2006/relationships/image" Target="../media/image691.png"/><Relationship Id="rId29" Type="http://schemas.openxmlformats.org/officeDocument/2006/relationships/image" Target="../media/image704.png"/><Relationship Id="rId11" Type="http://schemas.openxmlformats.org/officeDocument/2006/relationships/image" Target="../media/image686.png"/><Relationship Id="rId24" Type="http://schemas.openxmlformats.org/officeDocument/2006/relationships/image" Target="../media/image699.png"/><Relationship Id="rId32" Type="http://schemas.openxmlformats.org/officeDocument/2006/relationships/image" Target="../media/image707.emf"/><Relationship Id="rId37" Type="http://schemas.openxmlformats.org/officeDocument/2006/relationships/image" Target="../media/image712.png"/><Relationship Id="rId40" Type="http://schemas.openxmlformats.org/officeDocument/2006/relationships/image" Target="../media/image715.png"/><Relationship Id="rId45" Type="http://schemas.openxmlformats.org/officeDocument/2006/relationships/image" Target="../media/image720.png"/><Relationship Id="rId53" Type="http://schemas.openxmlformats.org/officeDocument/2006/relationships/image" Target="../media/image728.png"/><Relationship Id="rId58" Type="http://schemas.openxmlformats.org/officeDocument/2006/relationships/image" Target="../media/image733.png"/><Relationship Id="rId66" Type="http://schemas.openxmlformats.org/officeDocument/2006/relationships/image" Target="../media/image741.jpeg"/><Relationship Id="rId5" Type="http://schemas.openxmlformats.org/officeDocument/2006/relationships/image" Target="../media/image680.png"/><Relationship Id="rId61" Type="http://schemas.openxmlformats.org/officeDocument/2006/relationships/image" Target="../media/image736.png"/><Relationship Id="rId19" Type="http://schemas.openxmlformats.org/officeDocument/2006/relationships/image" Target="../media/image694.png"/><Relationship Id="rId14" Type="http://schemas.openxmlformats.org/officeDocument/2006/relationships/image" Target="../media/image689.png"/><Relationship Id="rId22" Type="http://schemas.openxmlformats.org/officeDocument/2006/relationships/image" Target="../media/image697.png"/><Relationship Id="rId27" Type="http://schemas.openxmlformats.org/officeDocument/2006/relationships/image" Target="../media/image702.png"/><Relationship Id="rId30" Type="http://schemas.openxmlformats.org/officeDocument/2006/relationships/image" Target="../media/image705.emf"/><Relationship Id="rId35" Type="http://schemas.openxmlformats.org/officeDocument/2006/relationships/image" Target="../media/image710.jpeg"/><Relationship Id="rId43" Type="http://schemas.openxmlformats.org/officeDocument/2006/relationships/image" Target="../media/image718.png"/><Relationship Id="rId48" Type="http://schemas.openxmlformats.org/officeDocument/2006/relationships/image" Target="../media/image723.png"/><Relationship Id="rId56" Type="http://schemas.openxmlformats.org/officeDocument/2006/relationships/image" Target="../media/image731.png"/><Relationship Id="rId64" Type="http://schemas.openxmlformats.org/officeDocument/2006/relationships/image" Target="../media/image739.png"/><Relationship Id="rId8" Type="http://schemas.openxmlformats.org/officeDocument/2006/relationships/image" Target="../media/image683.png"/><Relationship Id="rId51" Type="http://schemas.openxmlformats.org/officeDocument/2006/relationships/image" Target="../media/image726.png"/><Relationship Id="rId3" Type="http://schemas.openxmlformats.org/officeDocument/2006/relationships/image" Target="../media/image678.png"/><Relationship Id="rId12" Type="http://schemas.openxmlformats.org/officeDocument/2006/relationships/image" Target="../media/image687.png"/><Relationship Id="rId17" Type="http://schemas.openxmlformats.org/officeDocument/2006/relationships/image" Target="../media/image692.png"/><Relationship Id="rId25" Type="http://schemas.openxmlformats.org/officeDocument/2006/relationships/image" Target="../media/image700.png"/><Relationship Id="rId33" Type="http://schemas.openxmlformats.org/officeDocument/2006/relationships/image" Target="../media/image708.emf"/><Relationship Id="rId38" Type="http://schemas.openxmlformats.org/officeDocument/2006/relationships/image" Target="../media/image713.png"/><Relationship Id="rId46" Type="http://schemas.openxmlformats.org/officeDocument/2006/relationships/image" Target="../media/image721.png"/><Relationship Id="rId59" Type="http://schemas.openxmlformats.org/officeDocument/2006/relationships/image" Target="../media/image734.png"/><Relationship Id="rId67" Type="http://schemas.openxmlformats.org/officeDocument/2006/relationships/image" Target="../media/image742.jpeg"/><Relationship Id="rId20" Type="http://schemas.openxmlformats.org/officeDocument/2006/relationships/image" Target="../media/image695.png"/><Relationship Id="rId41" Type="http://schemas.openxmlformats.org/officeDocument/2006/relationships/image" Target="../media/image716.png"/><Relationship Id="rId54" Type="http://schemas.openxmlformats.org/officeDocument/2006/relationships/image" Target="../media/image729.png"/><Relationship Id="rId62" Type="http://schemas.openxmlformats.org/officeDocument/2006/relationships/image" Target="../media/image737.png"/><Relationship Id="rId1" Type="http://schemas.openxmlformats.org/officeDocument/2006/relationships/image" Target="../media/image676.png"/><Relationship Id="rId6" Type="http://schemas.openxmlformats.org/officeDocument/2006/relationships/image" Target="../media/image681.png"/><Relationship Id="rId15" Type="http://schemas.openxmlformats.org/officeDocument/2006/relationships/image" Target="../media/image690.png"/><Relationship Id="rId23" Type="http://schemas.openxmlformats.org/officeDocument/2006/relationships/image" Target="../media/image698.png"/><Relationship Id="rId28" Type="http://schemas.openxmlformats.org/officeDocument/2006/relationships/image" Target="../media/image703.png"/><Relationship Id="rId36" Type="http://schemas.openxmlformats.org/officeDocument/2006/relationships/image" Target="../media/image711.jpeg"/><Relationship Id="rId49" Type="http://schemas.openxmlformats.org/officeDocument/2006/relationships/image" Target="../media/image724.png"/><Relationship Id="rId57" Type="http://schemas.openxmlformats.org/officeDocument/2006/relationships/image" Target="../media/image732.png"/><Relationship Id="rId10" Type="http://schemas.openxmlformats.org/officeDocument/2006/relationships/image" Target="../media/image685.png"/><Relationship Id="rId31" Type="http://schemas.openxmlformats.org/officeDocument/2006/relationships/image" Target="../media/image706.png"/><Relationship Id="rId44" Type="http://schemas.openxmlformats.org/officeDocument/2006/relationships/image" Target="../media/image719.png"/><Relationship Id="rId52" Type="http://schemas.openxmlformats.org/officeDocument/2006/relationships/image" Target="../media/image727.png"/><Relationship Id="rId60" Type="http://schemas.openxmlformats.org/officeDocument/2006/relationships/image" Target="../media/image735.jpeg"/><Relationship Id="rId65" Type="http://schemas.openxmlformats.org/officeDocument/2006/relationships/image" Target="../media/image740.jpeg"/><Relationship Id="rId4" Type="http://schemas.openxmlformats.org/officeDocument/2006/relationships/image" Target="../media/image679.png"/><Relationship Id="rId9" Type="http://schemas.openxmlformats.org/officeDocument/2006/relationships/image" Target="../media/image684.png"/><Relationship Id="rId13" Type="http://schemas.openxmlformats.org/officeDocument/2006/relationships/image" Target="../media/image688.png"/><Relationship Id="rId18" Type="http://schemas.openxmlformats.org/officeDocument/2006/relationships/image" Target="../media/image693.jpeg"/><Relationship Id="rId39" Type="http://schemas.openxmlformats.org/officeDocument/2006/relationships/image" Target="../media/image714.png"/></Relationships>
</file>

<file path=xl/drawings/drawing1.xml><?xml version="1.0" encoding="utf-8"?>
<xdr:wsDr xmlns:xdr="http://schemas.openxmlformats.org/drawingml/2006/spreadsheetDrawing" xmlns:a="http://schemas.openxmlformats.org/drawingml/2006/main">
  <xdr:twoCellAnchor>
    <xdr:from>
      <xdr:col>24</xdr:col>
      <xdr:colOff>0</xdr:colOff>
      <xdr:row>1</xdr:row>
      <xdr:rowOff>0</xdr:rowOff>
    </xdr:from>
    <xdr:to>
      <xdr:col>25</xdr:col>
      <xdr:colOff>0</xdr:colOff>
      <xdr:row>1</xdr:row>
      <xdr:rowOff>1231688</xdr:rowOff>
    </xdr:to>
    <xdr:pic>
      <xdr:nvPicPr>
        <xdr:cNvPr id="2" name="Image 1" descr="Picture">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twoCellAnchor>
  <xdr:twoCellAnchor>
    <xdr:from>
      <xdr:col>25</xdr:col>
      <xdr:colOff>0</xdr:colOff>
      <xdr:row>1</xdr:row>
      <xdr:rowOff>0</xdr:rowOff>
    </xdr:from>
    <xdr:to>
      <xdr:col>26</xdr:col>
      <xdr:colOff>0</xdr:colOff>
      <xdr:row>1</xdr:row>
      <xdr:rowOff>1231688</xdr:rowOff>
    </xdr:to>
    <xdr:pic>
      <xdr:nvPicPr>
        <xdr:cNvPr id="3" name="Image 2" descr="Picture">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twoCellAnchor>
  <xdr:twoCellAnchor>
    <xdr:from>
      <xdr:col>26</xdr:col>
      <xdr:colOff>0</xdr:colOff>
      <xdr:row>1</xdr:row>
      <xdr:rowOff>0</xdr:rowOff>
    </xdr:from>
    <xdr:to>
      <xdr:col>27</xdr:col>
      <xdr:colOff>0</xdr:colOff>
      <xdr:row>1</xdr:row>
      <xdr:rowOff>1231688</xdr:rowOff>
    </xdr:to>
    <xdr:pic>
      <xdr:nvPicPr>
        <xdr:cNvPr id="4" name="Image 3" descr="Picture">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twoCellAnchor>
  <xdr:twoCellAnchor>
    <xdr:from>
      <xdr:col>24</xdr:col>
      <xdr:colOff>0</xdr:colOff>
      <xdr:row>2</xdr:row>
      <xdr:rowOff>0</xdr:rowOff>
    </xdr:from>
    <xdr:to>
      <xdr:col>25</xdr:col>
      <xdr:colOff>0</xdr:colOff>
      <xdr:row>2</xdr:row>
      <xdr:rowOff>1231688</xdr:rowOff>
    </xdr:to>
    <xdr:pic>
      <xdr:nvPicPr>
        <xdr:cNvPr id="5" name="Image 4" descr="Picture">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twoCellAnchor>
  <xdr:twoCellAnchor>
    <xdr:from>
      <xdr:col>25</xdr:col>
      <xdr:colOff>0</xdr:colOff>
      <xdr:row>2</xdr:row>
      <xdr:rowOff>0</xdr:rowOff>
    </xdr:from>
    <xdr:to>
      <xdr:col>26</xdr:col>
      <xdr:colOff>0</xdr:colOff>
      <xdr:row>2</xdr:row>
      <xdr:rowOff>1231688</xdr:rowOff>
    </xdr:to>
    <xdr:pic>
      <xdr:nvPicPr>
        <xdr:cNvPr id="6" name="Image 5" descr="Picture">
          <a:extLst>
            <a:ext uri="{FF2B5EF4-FFF2-40B4-BE49-F238E27FC236}">
              <a16:creationId xmlns:a16="http://schemas.microsoft.com/office/drawing/2014/main" id="{00000000-0008-0000-00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twoCellAnchor>
  <xdr:twoCellAnchor>
    <xdr:from>
      <xdr:col>26</xdr:col>
      <xdr:colOff>0</xdr:colOff>
      <xdr:row>2</xdr:row>
      <xdr:rowOff>0</xdr:rowOff>
    </xdr:from>
    <xdr:to>
      <xdr:col>27</xdr:col>
      <xdr:colOff>0</xdr:colOff>
      <xdr:row>2</xdr:row>
      <xdr:rowOff>1231688</xdr:rowOff>
    </xdr:to>
    <xdr:pic>
      <xdr:nvPicPr>
        <xdr:cNvPr id="7" name="Image 6" descr="Picture">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twoCellAnchor>
  <xdr:twoCellAnchor>
    <xdr:from>
      <xdr:col>24</xdr:col>
      <xdr:colOff>0</xdr:colOff>
      <xdr:row>3</xdr:row>
      <xdr:rowOff>0</xdr:rowOff>
    </xdr:from>
    <xdr:to>
      <xdr:col>25</xdr:col>
      <xdr:colOff>0</xdr:colOff>
      <xdr:row>3</xdr:row>
      <xdr:rowOff>1231688</xdr:rowOff>
    </xdr:to>
    <xdr:pic>
      <xdr:nvPicPr>
        <xdr:cNvPr id="8" name="Image 7" descr="Picture">
          <a:extLst>
            <a:ext uri="{FF2B5EF4-FFF2-40B4-BE49-F238E27FC236}">
              <a16:creationId xmlns:a16="http://schemas.microsoft.com/office/drawing/2014/main" id="{00000000-0008-0000-0000-000008000000}"/>
            </a:ext>
          </a:extLst>
        </xdr:cNvPr>
        <xdr:cNvPicPr/>
      </xdr:nvPicPr>
      <xdr:blipFill>
        <a:blip xmlns:r="http://schemas.openxmlformats.org/officeDocument/2006/relationships" r:embed="rId7" cstate="print"/>
        <a:stretch>
          <a:fillRect/>
        </a:stretch>
      </xdr:blipFill>
      <xdr:spPr>
        <a:prstGeom prst="rect">
          <a:avLst/>
        </a:prstGeom>
      </xdr:spPr>
    </xdr:pic>
    <xdr:clientData/>
  </xdr:twoCellAnchor>
  <xdr:twoCellAnchor>
    <xdr:from>
      <xdr:col>25</xdr:col>
      <xdr:colOff>0</xdr:colOff>
      <xdr:row>3</xdr:row>
      <xdr:rowOff>0</xdr:rowOff>
    </xdr:from>
    <xdr:to>
      <xdr:col>26</xdr:col>
      <xdr:colOff>0</xdr:colOff>
      <xdr:row>3</xdr:row>
      <xdr:rowOff>1231688</xdr:rowOff>
    </xdr:to>
    <xdr:pic>
      <xdr:nvPicPr>
        <xdr:cNvPr id="9" name="Image 8" descr="Picture">
          <a:extLst>
            <a:ext uri="{FF2B5EF4-FFF2-40B4-BE49-F238E27FC236}">
              <a16:creationId xmlns:a16="http://schemas.microsoft.com/office/drawing/2014/main" id="{00000000-0008-0000-0000-000009000000}"/>
            </a:ext>
          </a:extLst>
        </xdr:cNvPr>
        <xdr:cNvPicPr/>
      </xdr:nvPicPr>
      <xdr:blipFill>
        <a:blip xmlns:r="http://schemas.openxmlformats.org/officeDocument/2006/relationships" r:embed="rId8" cstate="print"/>
        <a:stretch>
          <a:fillRect/>
        </a:stretch>
      </xdr:blipFill>
      <xdr:spPr>
        <a:prstGeom prst="rect">
          <a:avLst/>
        </a:prstGeom>
      </xdr:spPr>
    </xdr:pic>
    <xdr:clientData/>
  </xdr:twoCellAnchor>
  <xdr:twoCellAnchor>
    <xdr:from>
      <xdr:col>26</xdr:col>
      <xdr:colOff>0</xdr:colOff>
      <xdr:row>3</xdr:row>
      <xdr:rowOff>0</xdr:rowOff>
    </xdr:from>
    <xdr:to>
      <xdr:col>27</xdr:col>
      <xdr:colOff>0</xdr:colOff>
      <xdr:row>3</xdr:row>
      <xdr:rowOff>1231688</xdr:rowOff>
    </xdr:to>
    <xdr:pic>
      <xdr:nvPicPr>
        <xdr:cNvPr id="10" name="Image 9" descr="Picture">
          <a:extLst>
            <a:ext uri="{FF2B5EF4-FFF2-40B4-BE49-F238E27FC236}">
              <a16:creationId xmlns:a16="http://schemas.microsoft.com/office/drawing/2014/main" id="{00000000-0008-0000-0000-00000A000000}"/>
            </a:ext>
          </a:extLst>
        </xdr:cNvPr>
        <xdr:cNvPicPr/>
      </xdr:nvPicPr>
      <xdr:blipFill>
        <a:blip xmlns:r="http://schemas.openxmlformats.org/officeDocument/2006/relationships" r:embed="rId9" cstate="print"/>
        <a:stretch>
          <a:fillRect/>
        </a:stretch>
      </xdr:blipFill>
      <xdr:spPr>
        <a:prstGeom prst="rect">
          <a:avLst/>
        </a:prstGeom>
      </xdr:spPr>
    </xdr:pic>
    <xdr:clientData/>
  </xdr:twoCellAnchor>
  <xdr:twoCellAnchor>
    <xdr:from>
      <xdr:col>24</xdr:col>
      <xdr:colOff>0</xdr:colOff>
      <xdr:row>4</xdr:row>
      <xdr:rowOff>0</xdr:rowOff>
    </xdr:from>
    <xdr:to>
      <xdr:col>25</xdr:col>
      <xdr:colOff>0</xdr:colOff>
      <xdr:row>4</xdr:row>
      <xdr:rowOff>1231688</xdr:rowOff>
    </xdr:to>
    <xdr:pic>
      <xdr:nvPicPr>
        <xdr:cNvPr id="11" name="Image 10" descr="Picture">
          <a:extLst>
            <a:ext uri="{FF2B5EF4-FFF2-40B4-BE49-F238E27FC236}">
              <a16:creationId xmlns:a16="http://schemas.microsoft.com/office/drawing/2014/main" id="{00000000-0008-0000-0000-00000B000000}"/>
            </a:ext>
          </a:extLst>
        </xdr:cNvPr>
        <xdr:cNvPicPr/>
      </xdr:nvPicPr>
      <xdr:blipFill>
        <a:blip xmlns:r="http://schemas.openxmlformats.org/officeDocument/2006/relationships" r:embed="rId10" cstate="print"/>
        <a:stretch>
          <a:fillRect/>
        </a:stretch>
      </xdr:blipFill>
      <xdr:spPr>
        <a:prstGeom prst="rect">
          <a:avLst/>
        </a:prstGeom>
      </xdr:spPr>
    </xdr:pic>
    <xdr:clientData/>
  </xdr:twoCellAnchor>
  <xdr:twoCellAnchor>
    <xdr:from>
      <xdr:col>25</xdr:col>
      <xdr:colOff>0</xdr:colOff>
      <xdr:row>4</xdr:row>
      <xdr:rowOff>0</xdr:rowOff>
    </xdr:from>
    <xdr:to>
      <xdr:col>26</xdr:col>
      <xdr:colOff>0</xdr:colOff>
      <xdr:row>4</xdr:row>
      <xdr:rowOff>1231688</xdr:rowOff>
    </xdr:to>
    <xdr:pic>
      <xdr:nvPicPr>
        <xdr:cNvPr id="12" name="Image 11" descr="Picture">
          <a:extLst>
            <a:ext uri="{FF2B5EF4-FFF2-40B4-BE49-F238E27FC236}">
              <a16:creationId xmlns:a16="http://schemas.microsoft.com/office/drawing/2014/main" id="{00000000-0008-0000-0000-00000C000000}"/>
            </a:ext>
          </a:extLst>
        </xdr:cNvPr>
        <xdr:cNvPicPr/>
      </xdr:nvPicPr>
      <xdr:blipFill>
        <a:blip xmlns:r="http://schemas.openxmlformats.org/officeDocument/2006/relationships" r:embed="rId11" cstate="print"/>
        <a:stretch>
          <a:fillRect/>
        </a:stretch>
      </xdr:blipFill>
      <xdr:spPr>
        <a:prstGeom prst="rect">
          <a:avLst/>
        </a:prstGeom>
      </xdr:spPr>
    </xdr:pic>
    <xdr:clientData/>
  </xdr:twoCellAnchor>
  <xdr:twoCellAnchor>
    <xdr:from>
      <xdr:col>26</xdr:col>
      <xdr:colOff>0</xdr:colOff>
      <xdr:row>4</xdr:row>
      <xdr:rowOff>0</xdr:rowOff>
    </xdr:from>
    <xdr:to>
      <xdr:col>27</xdr:col>
      <xdr:colOff>0</xdr:colOff>
      <xdr:row>4</xdr:row>
      <xdr:rowOff>1231688</xdr:rowOff>
    </xdr:to>
    <xdr:pic>
      <xdr:nvPicPr>
        <xdr:cNvPr id="13" name="Image 12" descr="Picture">
          <a:extLst>
            <a:ext uri="{FF2B5EF4-FFF2-40B4-BE49-F238E27FC236}">
              <a16:creationId xmlns:a16="http://schemas.microsoft.com/office/drawing/2014/main" id="{00000000-0008-0000-0000-00000D000000}"/>
            </a:ext>
          </a:extLst>
        </xdr:cNvPr>
        <xdr:cNvPicPr/>
      </xdr:nvPicPr>
      <xdr:blipFill>
        <a:blip xmlns:r="http://schemas.openxmlformats.org/officeDocument/2006/relationships" r:embed="rId12" cstate="print"/>
        <a:stretch>
          <a:fillRect/>
        </a:stretch>
      </xdr:blipFill>
      <xdr:spPr>
        <a:prstGeom prst="rect">
          <a:avLst/>
        </a:prstGeom>
      </xdr:spPr>
    </xdr:pic>
    <xdr:clientData/>
  </xdr:twoCellAnchor>
  <xdr:twoCellAnchor>
    <xdr:from>
      <xdr:col>24</xdr:col>
      <xdr:colOff>0</xdr:colOff>
      <xdr:row>5</xdr:row>
      <xdr:rowOff>0</xdr:rowOff>
    </xdr:from>
    <xdr:to>
      <xdr:col>25</xdr:col>
      <xdr:colOff>0</xdr:colOff>
      <xdr:row>5</xdr:row>
      <xdr:rowOff>1231688</xdr:rowOff>
    </xdr:to>
    <xdr:pic>
      <xdr:nvPicPr>
        <xdr:cNvPr id="14" name="Image 13" descr="Picture">
          <a:extLst>
            <a:ext uri="{FF2B5EF4-FFF2-40B4-BE49-F238E27FC236}">
              <a16:creationId xmlns:a16="http://schemas.microsoft.com/office/drawing/2014/main" id="{00000000-0008-0000-0000-00000E000000}"/>
            </a:ext>
          </a:extLst>
        </xdr:cNvPr>
        <xdr:cNvPicPr/>
      </xdr:nvPicPr>
      <xdr:blipFill>
        <a:blip xmlns:r="http://schemas.openxmlformats.org/officeDocument/2006/relationships" r:embed="rId13" cstate="print"/>
        <a:stretch>
          <a:fillRect/>
        </a:stretch>
      </xdr:blipFill>
      <xdr:spPr>
        <a:prstGeom prst="rect">
          <a:avLst/>
        </a:prstGeom>
      </xdr:spPr>
    </xdr:pic>
    <xdr:clientData/>
  </xdr:twoCellAnchor>
  <xdr:twoCellAnchor>
    <xdr:from>
      <xdr:col>25</xdr:col>
      <xdr:colOff>0</xdr:colOff>
      <xdr:row>5</xdr:row>
      <xdr:rowOff>0</xdr:rowOff>
    </xdr:from>
    <xdr:to>
      <xdr:col>26</xdr:col>
      <xdr:colOff>0</xdr:colOff>
      <xdr:row>5</xdr:row>
      <xdr:rowOff>1231688</xdr:rowOff>
    </xdr:to>
    <xdr:pic>
      <xdr:nvPicPr>
        <xdr:cNvPr id="15" name="Image 14" descr="Picture">
          <a:extLst>
            <a:ext uri="{FF2B5EF4-FFF2-40B4-BE49-F238E27FC236}">
              <a16:creationId xmlns:a16="http://schemas.microsoft.com/office/drawing/2014/main" id="{00000000-0008-0000-0000-00000F000000}"/>
            </a:ext>
          </a:extLst>
        </xdr:cNvPr>
        <xdr:cNvPicPr/>
      </xdr:nvPicPr>
      <xdr:blipFill>
        <a:blip xmlns:r="http://schemas.openxmlformats.org/officeDocument/2006/relationships" r:embed="rId14" cstate="print"/>
        <a:stretch>
          <a:fillRect/>
        </a:stretch>
      </xdr:blipFill>
      <xdr:spPr>
        <a:prstGeom prst="rect">
          <a:avLst/>
        </a:prstGeom>
      </xdr:spPr>
    </xdr:pic>
    <xdr:clientData/>
  </xdr:twoCellAnchor>
  <xdr:twoCellAnchor>
    <xdr:from>
      <xdr:col>26</xdr:col>
      <xdr:colOff>0</xdr:colOff>
      <xdr:row>5</xdr:row>
      <xdr:rowOff>0</xdr:rowOff>
    </xdr:from>
    <xdr:to>
      <xdr:col>27</xdr:col>
      <xdr:colOff>0</xdr:colOff>
      <xdr:row>5</xdr:row>
      <xdr:rowOff>1231688</xdr:rowOff>
    </xdr:to>
    <xdr:pic>
      <xdr:nvPicPr>
        <xdr:cNvPr id="16" name="Image 15" descr="Picture">
          <a:extLst>
            <a:ext uri="{FF2B5EF4-FFF2-40B4-BE49-F238E27FC236}">
              <a16:creationId xmlns:a16="http://schemas.microsoft.com/office/drawing/2014/main" id="{00000000-0008-0000-0000-000010000000}"/>
            </a:ext>
          </a:extLst>
        </xdr:cNvPr>
        <xdr:cNvPicPr/>
      </xdr:nvPicPr>
      <xdr:blipFill>
        <a:blip xmlns:r="http://schemas.openxmlformats.org/officeDocument/2006/relationships" r:embed="rId15" cstate="print"/>
        <a:stretch>
          <a:fillRect/>
        </a:stretch>
      </xdr:blipFill>
      <xdr:spPr>
        <a:prstGeom prst="rect">
          <a:avLst/>
        </a:prstGeom>
      </xdr:spPr>
    </xdr:pic>
    <xdr:clientData/>
  </xdr:twoCellAnchor>
  <xdr:twoCellAnchor>
    <xdr:from>
      <xdr:col>24</xdr:col>
      <xdr:colOff>0</xdr:colOff>
      <xdr:row>6</xdr:row>
      <xdr:rowOff>0</xdr:rowOff>
    </xdr:from>
    <xdr:to>
      <xdr:col>25</xdr:col>
      <xdr:colOff>0</xdr:colOff>
      <xdr:row>6</xdr:row>
      <xdr:rowOff>1231688</xdr:rowOff>
    </xdr:to>
    <xdr:pic>
      <xdr:nvPicPr>
        <xdr:cNvPr id="17" name="Image 16" descr="Picture">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16" cstate="print"/>
        <a:stretch>
          <a:fillRect/>
        </a:stretch>
      </xdr:blipFill>
      <xdr:spPr>
        <a:prstGeom prst="rect">
          <a:avLst/>
        </a:prstGeom>
      </xdr:spPr>
    </xdr:pic>
    <xdr:clientData/>
  </xdr:twoCellAnchor>
  <xdr:twoCellAnchor>
    <xdr:from>
      <xdr:col>25</xdr:col>
      <xdr:colOff>0</xdr:colOff>
      <xdr:row>6</xdr:row>
      <xdr:rowOff>0</xdr:rowOff>
    </xdr:from>
    <xdr:to>
      <xdr:col>26</xdr:col>
      <xdr:colOff>0</xdr:colOff>
      <xdr:row>6</xdr:row>
      <xdr:rowOff>1231688</xdr:rowOff>
    </xdr:to>
    <xdr:pic>
      <xdr:nvPicPr>
        <xdr:cNvPr id="18" name="Image 17" descr="Picture">
          <a:extLst>
            <a:ext uri="{FF2B5EF4-FFF2-40B4-BE49-F238E27FC236}">
              <a16:creationId xmlns:a16="http://schemas.microsoft.com/office/drawing/2014/main" id="{00000000-0008-0000-0000-000012000000}"/>
            </a:ext>
          </a:extLst>
        </xdr:cNvPr>
        <xdr:cNvPicPr/>
      </xdr:nvPicPr>
      <xdr:blipFill>
        <a:blip xmlns:r="http://schemas.openxmlformats.org/officeDocument/2006/relationships" r:embed="rId17" cstate="print"/>
        <a:stretch>
          <a:fillRect/>
        </a:stretch>
      </xdr:blipFill>
      <xdr:spPr>
        <a:prstGeom prst="rect">
          <a:avLst/>
        </a:prstGeom>
      </xdr:spPr>
    </xdr:pic>
    <xdr:clientData/>
  </xdr:twoCellAnchor>
  <xdr:twoCellAnchor>
    <xdr:from>
      <xdr:col>26</xdr:col>
      <xdr:colOff>0</xdr:colOff>
      <xdr:row>6</xdr:row>
      <xdr:rowOff>0</xdr:rowOff>
    </xdr:from>
    <xdr:to>
      <xdr:col>27</xdr:col>
      <xdr:colOff>0</xdr:colOff>
      <xdr:row>6</xdr:row>
      <xdr:rowOff>1231688</xdr:rowOff>
    </xdr:to>
    <xdr:pic>
      <xdr:nvPicPr>
        <xdr:cNvPr id="19" name="Image 18" descr="Picture">
          <a:extLst>
            <a:ext uri="{FF2B5EF4-FFF2-40B4-BE49-F238E27FC236}">
              <a16:creationId xmlns:a16="http://schemas.microsoft.com/office/drawing/2014/main" id="{00000000-0008-0000-0000-000013000000}"/>
            </a:ext>
          </a:extLst>
        </xdr:cNvPr>
        <xdr:cNvPicPr/>
      </xdr:nvPicPr>
      <xdr:blipFill>
        <a:blip xmlns:r="http://schemas.openxmlformats.org/officeDocument/2006/relationships" r:embed="rId18" cstate="print"/>
        <a:stretch>
          <a:fillRect/>
        </a:stretch>
      </xdr:blipFill>
      <xdr:spPr>
        <a:prstGeom prst="rect">
          <a:avLst/>
        </a:prstGeom>
      </xdr:spPr>
    </xdr:pic>
    <xdr:clientData/>
  </xdr:twoCellAnchor>
  <xdr:twoCellAnchor>
    <xdr:from>
      <xdr:col>27</xdr:col>
      <xdr:colOff>0</xdr:colOff>
      <xdr:row>6</xdr:row>
      <xdr:rowOff>0</xdr:rowOff>
    </xdr:from>
    <xdr:to>
      <xdr:col>27</xdr:col>
      <xdr:colOff>95250</xdr:colOff>
      <xdr:row>6</xdr:row>
      <xdr:rowOff>1231688</xdr:rowOff>
    </xdr:to>
    <xdr:pic>
      <xdr:nvPicPr>
        <xdr:cNvPr id="20" name="Image 19" descr="Picture">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9" cstate="print"/>
        <a:stretch>
          <a:fillRect/>
        </a:stretch>
      </xdr:blipFill>
      <xdr:spPr>
        <a:prstGeom prst="rect">
          <a:avLst/>
        </a:prstGeom>
      </xdr:spPr>
    </xdr:pic>
    <xdr:clientData/>
  </xdr:twoCellAnchor>
  <xdr:twoCellAnchor>
    <xdr:from>
      <xdr:col>24</xdr:col>
      <xdr:colOff>0</xdr:colOff>
      <xdr:row>7</xdr:row>
      <xdr:rowOff>0</xdr:rowOff>
    </xdr:from>
    <xdr:to>
      <xdr:col>25</xdr:col>
      <xdr:colOff>0</xdr:colOff>
      <xdr:row>7</xdr:row>
      <xdr:rowOff>1231688</xdr:rowOff>
    </xdr:to>
    <xdr:pic>
      <xdr:nvPicPr>
        <xdr:cNvPr id="21" name="Image 20" descr="Picture">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0" cstate="print"/>
        <a:stretch>
          <a:fillRect/>
        </a:stretch>
      </xdr:blipFill>
      <xdr:spPr>
        <a:prstGeom prst="rect">
          <a:avLst/>
        </a:prstGeom>
      </xdr:spPr>
    </xdr:pic>
    <xdr:clientData/>
  </xdr:twoCellAnchor>
  <xdr:twoCellAnchor>
    <xdr:from>
      <xdr:col>25</xdr:col>
      <xdr:colOff>0</xdr:colOff>
      <xdr:row>7</xdr:row>
      <xdr:rowOff>0</xdr:rowOff>
    </xdr:from>
    <xdr:to>
      <xdr:col>26</xdr:col>
      <xdr:colOff>0</xdr:colOff>
      <xdr:row>7</xdr:row>
      <xdr:rowOff>1231688</xdr:rowOff>
    </xdr:to>
    <xdr:pic>
      <xdr:nvPicPr>
        <xdr:cNvPr id="22" name="Image 21" descr="Picture">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21" cstate="print"/>
        <a:stretch>
          <a:fillRect/>
        </a:stretch>
      </xdr:blipFill>
      <xdr:spPr>
        <a:prstGeom prst="rect">
          <a:avLst/>
        </a:prstGeom>
      </xdr:spPr>
    </xdr:pic>
    <xdr:clientData/>
  </xdr:twoCellAnchor>
  <xdr:twoCellAnchor>
    <xdr:from>
      <xdr:col>26</xdr:col>
      <xdr:colOff>0</xdr:colOff>
      <xdr:row>7</xdr:row>
      <xdr:rowOff>0</xdr:rowOff>
    </xdr:from>
    <xdr:to>
      <xdr:col>27</xdr:col>
      <xdr:colOff>0</xdr:colOff>
      <xdr:row>7</xdr:row>
      <xdr:rowOff>1231688</xdr:rowOff>
    </xdr:to>
    <xdr:pic>
      <xdr:nvPicPr>
        <xdr:cNvPr id="23" name="Image 22" descr="Picture">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22" cstate="print"/>
        <a:stretch>
          <a:fillRect/>
        </a:stretch>
      </xdr:blipFill>
      <xdr:spPr>
        <a:prstGeom prst="rect">
          <a:avLst/>
        </a:prstGeom>
      </xdr:spPr>
    </xdr:pic>
    <xdr:clientData/>
  </xdr:twoCellAnchor>
  <xdr:twoCellAnchor>
    <xdr:from>
      <xdr:col>24</xdr:col>
      <xdr:colOff>0</xdr:colOff>
      <xdr:row>8</xdr:row>
      <xdr:rowOff>0</xdr:rowOff>
    </xdr:from>
    <xdr:to>
      <xdr:col>25</xdr:col>
      <xdr:colOff>0</xdr:colOff>
      <xdr:row>8</xdr:row>
      <xdr:rowOff>1231688</xdr:rowOff>
    </xdr:to>
    <xdr:pic>
      <xdr:nvPicPr>
        <xdr:cNvPr id="24" name="Image 23" descr="Picture">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23" cstate="print"/>
        <a:stretch>
          <a:fillRect/>
        </a:stretch>
      </xdr:blipFill>
      <xdr:spPr>
        <a:prstGeom prst="rect">
          <a:avLst/>
        </a:prstGeom>
      </xdr:spPr>
    </xdr:pic>
    <xdr:clientData/>
  </xdr:twoCellAnchor>
  <xdr:twoCellAnchor>
    <xdr:from>
      <xdr:col>25</xdr:col>
      <xdr:colOff>0</xdr:colOff>
      <xdr:row>8</xdr:row>
      <xdr:rowOff>0</xdr:rowOff>
    </xdr:from>
    <xdr:to>
      <xdr:col>26</xdr:col>
      <xdr:colOff>0</xdr:colOff>
      <xdr:row>8</xdr:row>
      <xdr:rowOff>1231688</xdr:rowOff>
    </xdr:to>
    <xdr:pic>
      <xdr:nvPicPr>
        <xdr:cNvPr id="25" name="Image 24" descr="Picture">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24" cstate="print"/>
        <a:stretch>
          <a:fillRect/>
        </a:stretch>
      </xdr:blipFill>
      <xdr:spPr>
        <a:prstGeom prst="rect">
          <a:avLst/>
        </a:prstGeom>
      </xdr:spPr>
    </xdr:pic>
    <xdr:clientData/>
  </xdr:twoCellAnchor>
  <xdr:twoCellAnchor>
    <xdr:from>
      <xdr:col>26</xdr:col>
      <xdr:colOff>0</xdr:colOff>
      <xdr:row>8</xdr:row>
      <xdr:rowOff>0</xdr:rowOff>
    </xdr:from>
    <xdr:to>
      <xdr:col>27</xdr:col>
      <xdr:colOff>0</xdr:colOff>
      <xdr:row>8</xdr:row>
      <xdr:rowOff>1231688</xdr:rowOff>
    </xdr:to>
    <xdr:pic>
      <xdr:nvPicPr>
        <xdr:cNvPr id="26" name="Image 25" descr="Picture">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25" cstate="print"/>
        <a:stretch>
          <a:fillRect/>
        </a:stretch>
      </xdr:blipFill>
      <xdr:spPr>
        <a:prstGeom prst="rect">
          <a:avLst/>
        </a:prstGeom>
      </xdr:spPr>
    </xdr:pic>
    <xdr:clientData/>
  </xdr:twoCellAnchor>
  <xdr:twoCellAnchor>
    <xdr:from>
      <xdr:col>24</xdr:col>
      <xdr:colOff>0</xdr:colOff>
      <xdr:row>9</xdr:row>
      <xdr:rowOff>0</xdr:rowOff>
    </xdr:from>
    <xdr:to>
      <xdr:col>25</xdr:col>
      <xdr:colOff>0</xdr:colOff>
      <xdr:row>9</xdr:row>
      <xdr:rowOff>1231688</xdr:rowOff>
    </xdr:to>
    <xdr:pic>
      <xdr:nvPicPr>
        <xdr:cNvPr id="27" name="Image 26" descr="Picture">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26" cstate="print"/>
        <a:stretch>
          <a:fillRect/>
        </a:stretch>
      </xdr:blipFill>
      <xdr:spPr>
        <a:prstGeom prst="rect">
          <a:avLst/>
        </a:prstGeom>
      </xdr:spPr>
    </xdr:pic>
    <xdr:clientData/>
  </xdr:twoCellAnchor>
  <xdr:twoCellAnchor>
    <xdr:from>
      <xdr:col>25</xdr:col>
      <xdr:colOff>0</xdr:colOff>
      <xdr:row>9</xdr:row>
      <xdr:rowOff>0</xdr:rowOff>
    </xdr:from>
    <xdr:to>
      <xdr:col>26</xdr:col>
      <xdr:colOff>0</xdr:colOff>
      <xdr:row>9</xdr:row>
      <xdr:rowOff>1231688</xdr:rowOff>
    </xdr:to>
    <xdr:pic>
      <xdr:nvPicPr>
        <xdr:cNvPr id="28" name="Image 27" descr="Picture">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27" cstate="print"/>
        <a:stretch>
          <a:fillRect/>
        </a:stretch>
      </xdr:blipFill>
      <xdr:spPr>
        <a:prstGeom prst="rect">
          <a:avLst/>
        </a:prstGeom>
      </xdr:spPr>
    </xdr:pic>
    <xdr:clientData/>
  </xdr:twoCellAnchor>
  <xdr:twoCellAnchor>
    <xdr:from>
      <xdr:col>26</xdr:col>
      <xdr:colOff>0</xdr:colOff>
      <xdr:row>9</xdr:row>
      <xdr:rowOff>0</xdr:rowOff>
    </xdr:from>
    <xdr:to>
      <xdr:col>27</xdr:col>
      <xdr:colOff>0</xdr:colOff>
      <xdr:row>9</xdr:row>
      <xdr:rowOff>1231688</xdr:rowOff>
    </xdr:to>
    <xdr:pic>
      <xdr:nvPicPr>
        <xdr:cNvPr id="29" name="Image 28" descr="Picture">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28" cstate="print"/>
        <a:stretch>
          <a:fillRect/>
        </a:stretch>
      </xdr:blipFill>
      <xdr:spPr>
        <a:prstGeom prst="rect">
          <a:avLst/>
        </a:prstGeom>
      </xdr:spPr>
    </xdr:pic>
    <xdr:clientData/>
  </xdr:twoCellAnchor>
  <xdr:twoCellAnchor>
    <xdr:from>
      <xdr:col>24</xdr:col>
      <xdr:colOff>0</xdr:colOff>
      <xdr:row>10</xdr:row>
      <xdr:rowOff>0</xdr:rowOff>
    </xdr:from>
    <xdr:to>
      <xdr:col>25</xdr:col>
      <xdr:colOff>0</xdr:colOff>
      <xdr:row>10</xdr:row>
      <xdr:rowOff>1231688</xdr:rowOff>
    </xdr:to>
    <xdr:pic>
      <xdr:nvPicPr>
        <xdr:cNvPr id="30" name="Image 29" descr="Picture">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29" cstate="print"/>
        <a:stretch>
          <a:fillRect/>
        </a:stretch>
      </xdr:blipFill>
      <xdr:spPr>
        <a:prstGeom prst="rect">
          <a:avLst/>
        </a:prstGeom>
      </xdr:spPr>
    </xdr:pic>
    <xdr:clientData/>
  </xdr:twoCellAnchor>
  <xdr:twoCellAnchor>
    <xdr:from>
      <xdr:col>25</xdr:col>
      <xdr:colOff>0</xdr:colOff>
      <xdr:row>10</xdr:row>
      <xdr:rowOff>0</xdr:rowOff>
    </xdr:from>
    <xdr:to>
      <xdr:col>26</xdr:col>
      <xdr:colOff>0</xdr:colOff>
      <xdr:row>10</xdr:row>
      <xdr:rowOff>1231688</xdr:rowOff>
    </xdr:to>
    <xdr:pic>
      <xdr:nvPicPr>
        <xdr:cNvPr id="31" name="Image 30" descr="Picture">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30" cstate="print"/>
        <a:stretch>
          <a:fillRect/>
        </a:stretch>
      </xdr:blipFill>
      <xdr:spPr>
        <a:prstGeom prst="rect">
          <a:avLst/>
        </a:prstGeom>
      </xdr:spPr>
    </xdr:pic>
    <xdr:clientData/>
  </xdr:twoCellAnchor>
  <xdr:twoCellAnchor>
    <xdr:from>
      <xdr:col>26</xdr:col>
      <xdr:colOff>0</xdr:colOff>
      <xdr:row>10</xdr:row>
      <xdr:rowOff>0</xdr:rowOff>
    </xdr:from>
    <xdr:to>
      <xdr:col>27</xdr:col>
      <xdr:colOff>0</xdr:colOff>
      <xdr:row>10</xdr:row>
      <xdr:rowOff>1231688</xdr:rowOff>
    </xdr:to>
    <xdr:pic>
      <xdr:nvPicPr>
        <xdr:cNvPr id="32" name="Image 31" descr="Picture">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31" cstate="print"/>
        <a:stretch>
          <a:fillRect/>
        </a:stretch>
      </xdr:blipFill>
      <xdr:spPr>
        <a:prstGeom prst="rect">
          <a:avLst/>
        </a:prstGeom>
      </xdr:spPr>
    </xdr:pic>
    <xdr:clientData/>
  </xdr:twoCellAnchor>
  <xdr:twoCellAnchor>
    <xdr:from>
      <xdr:col>24</xdr:col>
      <xdr:colOff>0</xdr:colOff>
      <xdr:row>11</xdr:row>
      <xdr:rowOff>0</xdr:rowOff>
    </xdr:from>
    <xdr:to>
      <xdr:col>25</xdr:col>
      <xdr:colOff>0</xdr:colOff>
      <xdr:row>12</xdr:row>
      <xdr:rowOff>33866</xdr:rowOff>
    </xdr:to>
    <xdr:pic>
      <xdr:nvPicPr>
        <xdr:cNvPr id="33" name="Image 32" descr="Picture">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32" cstate="print"/>
        <a:stretch>
          <a:fillRect/>
        </a:stretch>
      </xdr:blipFill>
      <xdr:spPr>
        <a:prstGeom prst="rect">
          <a:avLst/>
        </a:prstGeom>
      </xdr:spPr>
    </xdr:pic>
    <xdr:clientData/>
  </xdr:twoCellAnchor>
  <xdr:twoCellAnchor>
    <xdr:from>
      <xdr:col>25</xdr:col>
      <xdr:colOff>0</xdr:colOff>
      <xdr:row>11</xdr:row>
      <xdr:rowOff>0</xdr:rowOff>
    </xdr:from>
    <xdr:to>
      <xdr:col>26</xdr:col>
      <xdr:colOff>0</xdr:colOff>
      <xdr:row>12</xdr:row>
      <xdr:rowOff>33866</xdr:rowOff>
    </xdr:to>
    <xdr:pic>
      <xdr:nvPicPr>
        <xdr:cNvPr id="34" name="Image 33" descr="Picture">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33" cstate="print"/>
        <a:stretch>
          <a:fillRect/>
        </a:stretch>
      </xdr:blipFill>
      <xdr:spPr>
        <a:prstGeom prst="rect">
          <a:avLst/>
        </a:prstGeom>
      </xdr:spPr>
    </xdr:pic>
    <xdr:clientData/>
  </xdr:twoCellAnchor>
  <xdr:twoCellAnchor>
    <xdr:from>
      <xdr:col>26</xdr:col>
      <xdr:colOff>0</xdr:colOff>
      <xdr:row>11</xdr:row>
      <xdr:rowOff>0</xdr:rowOff>
    </xdr:from>
    <xdr:to>
      <xdr:col>27</xdr:col>
      <xdr:colOff>0</xdr:colOff>
      <xdr:row>12</xdr:row>
      <xdr:rowOff>33866</xdr:rowOff>
    </xdr:to>
    <xdr:pic>
      <xdr:nvPicPr>
        <xdr:cNvPr id="35" name="Image 34" descr="Picture">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34" cstate="print"/>
        <a:stretch>
          <a:fillRect/>
        </a:stretch>
      </xdr:blipFill>
      <xdr:spPr>
        <a:prstGeom prst="rect">
          <a:avLst/>
        </a:prstGeom>
      </xdr:spPr>
    </xdr:pic>
    <xdr:clientData/>
  </xdr:twoCellAnchor>
  <xdr:twoCellAnchor>
    <xdr:from>
      <xdr:col>24</xdr:col>
      <xdr:colOff>0</xdr:colOff>
      <xdr:row>12</xdr:row>
      <xdr:rowOff>0</xdr:rowOff>
    </xdr:from>
    <xdr:to>
      <xdr:col>25</xdr:col>
      <xdr:colOff>0</xdr:colOff>
      <xdr:row>13</xdr:row>
      <xdr:rowOff>33866</xdr:rowOff>
    </xdr:to>
    <xdr:pic>
      <xdr:nvPicPr>
        <xdr:cNvPr id="36" name="Image 35" descr="Picture">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35" cstate="print"/>
        <a:stretch>
          <a:fillRect/>
        </a:stretch>
      </xdr:blipFill>
      <xdr:spPr>
        <a:prstGeom prst="rect">
          <a:avLst/>
        </a:prstGeom>
      </xdr:spPr>
    </xdr:pic>
    <xdr:clientData/>
  </xdr:twoCellAnchor>
  <xdr:twoCellAnchor>
    <xdr:from>
      <xdr:col>25</xdr:col>
      <xdr:colOff>0</xdr:colOff>
      <xdr:row>12</xdr:row>
      <xdr:rowOff>0</xdr:rowOff>
    </xdr:from>
    <xdr:to>
      <xdr:col>26</xdr:col>
      <xdr:colOff>0</xdr:colOff>
      <xdr:row>13</xdr:row>
      <xdr:rowOff>33866</xdr:rowOff>
    </xdr:to>
    <xdr:pic>
      <xdr:nvPicPr>
        <xdr:cNvPr id="37" name="Image 36" descr="Picture">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33" cstate="print"/>
        <a:stretch>
          <a:fillRect/>
        </a:stretch>
      </xdr:blipFill>
      <xdr:spPr>
        <a:prstGeom prst="rect">
          <a:avLst/>
        </a:prstGeom>
      </xdr:spPr>
    </xdr:pic>
    <xdr:clientData/>
  </xdr:twoCellAnchor>
  <xdr:twoCellAnchor>
    <xdr:from>
      <xdr:col>26</xdr:col>
      <xdr:colOff>0</xdr:colOff>
      <xdr:row>12</xdr:row>
      <xdr:rowOff>0</xdr:rowOff>
    </xdr:from>
    <xdr:to>
      <xdr:col>27</xdr:col>
      <xdr:colOff>0</xdr:colOff>
      <xdr:row>13</xdr:row>
      <xdr:rowOff>33866</xdr:rowOff>
    </xdr:to>
    <xdr:pic>
      <xdr:nvPicPr>
        <xdr:cNvPr id="38" name="Image 37" descr="Picture">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36" cstate="print"/>
        <a:stretch>
          <a:fillRect/>
        </a:stretch>
      </xdr:blipFill>
      <xdr:spPr>
        <a:prstGeom prst="rect">
          <a:avLst/>
        </a:prstGeom>
      </xdr:spPr>
    </xdr:pic>
    <xdr:clientData/>
  </xdr:twoCellAnchor>
  <xdr:twoCellAnchor>
    <xdr:from>
      <xdr:col>24</xdr:col>
      <xdr:colOff>0</xdr:colOff>
      <xdr:row>13</xdr:row>
      <xdr:rowOff>0</xdr:rowOff>
    </xdr:from>
    <xdr:to>
      <xdr:col>25</xdr:col>
      <xdr:colOff>0</xdr:colOff>
      <xdr:row>14</xdr:row>
      <xdr:rowOff>33866</xdr:rowOff>
    </xdr:to>
    <xdr:pic>
      <xdr:nvPicPr>
        <xdr:cNvPr id="39" name="Image 38" descr="Picture">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37" cstate="print"/>
        <a:stretch>
          <a:fillRect/>
        </a:stretch>
      </xdr:blipFill>
      <xdr:spPr>
        <a:prstGeom prst="rect">
          <a:avLst/>
        </a:prstGeom>
      </xdr:spPr>
    </xdr:pic>
    <xdr:clientData/>
  </xdr:twoCellAnchor>
  <xdr:twoCellAnchor>
    <xdr:from>
      <xdr:col>25</xdr:col>
      <xdr:colOff>0</xdr:colOff>
      <xdr:row>13</xdr:row>
      <xdr:rowOff>0</xdr:rowOff>
    </xdr:from>
    <xdr:to>
      <xdr:col>26</xdr:col>
      <xdr:colOff>0</xdr:colOff>
      <xdr:row>14</xdr:row>
      <xdr:rowOff>33866</xdr:rowOff>
    </xdr:to>
    <xdr:pic>
      <xdr:nvPicPr>
        <xdr:cNvPr id="40" name="Image 39" descr="Picture">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38" cstate="print"/>
        <a:stretch>
          <a:fillRect/>
        </a:stretch>
      </xdr:blipFill>
      <xdr:spPr>
        <a:prstGeom prst="rect">
          <a:avLst/>
        </a:prstGeom>
      </xdr:spPr>
    </xdr:pic>
    <xdr:clientData/>
  </xdr:twoCellAnchor>
  <xdr:twoCellAnchor>
    <xdr:from>
      <xdr:col>26</xdr:col>
      <xdr:colOff>0</xdr:colOff>
      <xdr:row>13</xdr:row>
      <xdr:rowOff>0</xdr:rowOff>
    </xdr:from>
    <xdr:to>
      <xdr:col>27</xdr:col>
      <xdr:colOff>0</xdr:colOff>
      <xdr:row>14</xdr:row>
      <xdr:rowOff>33866</xdr:rowOff>
    </xdr:to>
    <xdr:pic>
      <xdr:nvPicPr>
        <xdr:cNvPr id="41" name="Image 40" descr="Picture">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39" cstate="print"/>
        <a:stretch>
          <a:fillRect/>
        </a:stretch>
      </xdr:blipFill>
      <xdr:spPr>
        <a:prstGeom prst="rect">
          <a:avLst/>
        </a:prstGeom>
      </xdr:spPr>
    </xdr:pic>
    <xdr:clientData/>
  </xdr:twoCellAnchor>
  <xdr:twoCellAnchor>
    <xdr:from>
      <xdr:col>24</xdr:col>
      <xdr:colOff>0</xdr:colOff>
      <xdr:row>14</xdr:row>
      <xdr:rowOff>0</xdr:rowOff>
    </xdr:from>
    <xdr:to>
      <xdr:col>25</xdr:col>
      <xdr:colOff>0</xdr:colOff>
      <xdr:row>15</xdr:row>
      <xdr:rowOff>33866</xdr:rowOff>
    </xdr:to>
    <xdr:pic>
      <xdr:nvPicPr>
        <xdr:cNvPr id="42" name="Image 41" descr="Picture">
          <a:extLst>
            <a:ext uri="{FF2B5EF4-FFF2-40B4-BE49-F238E27FC236}">
              <a16:creationId xmlns:a16="http://schemas.microsoft.com/office/drawing/2014/main" id="{00000000-0008-0000-0000-00002A000000}"/>
            </a:ext>
          </a:extLst>
        </xdr:cNvPr>
        <xdr:cNvPicPr/>
      </xdr:nvPicPr>
      <xdr:blipFill>
        <a:blip xmlns:r="http://schemas.openxmlformats.org/officeDocument/2006/relationships" r:embed="rId40" cstate="print"/>
        <a:stretch>
          <a:fillRect/>
        </a:stretch>
      </xdr:blipFill>
      <xdr:spPr>
        <a:prstGeom prst="rect">
          <a:avLst/>
        </a:prstGeom>
      </xdr:spPr>
    </xdr:pic>
    <xdr:clientData/>
  </xdr:twoCellAnchor>
  <xdr:twoCellAnchor>
    <xdr:from>
      <xdr:col>25</xdr:col>
      <xdr:colOff>0</xdr:colOff>
      <xdr:row>14</xdr:row>
      <xdr:rowOff>0</xdr:rowOff>
    </xdr:from>
    <xdr:to>
      <xdr:col>26</xdr:col>
      <xdr:colOff>0</xdr:colOff>
      <xdr:row>15</xdr:row>
      <xdr:rowOff>33866</xdr:rowOff>
    </xdr:to>
    <xdr:pic>
      <xdr:nvPicPr>
        <xdr:cNvPr id="43" name="Image 42" descr="Picture">
          <a:extLst>
            <a:ext uri="{FF2B5EF4-FFF2-40B4-BE49-F238E27FC236}">
              <a16:creationId xmlns:a16="http://schemas.microsoft.com/office/drawing/2014/main" id="{00000000-0008-0000-0000-00002B000000}"/>
            </a:ext>
          </a:extLst>
        </xdr:cNvPr>
        <xdr:cNvPicPr/>
      </xdr:nvPicPr>
      <xdr:blipFill>
        <a:blip xmlns:r="http://schemas.openxmlformats.org/officeDocument/2006/relationships" r:embed="rId41" cstate="print"/>
        <a:stretch>
          <a:fillRect/>
        </a:stretch>
      </xdr:blipFill>
      <xdr:spPr>
        <a:prstGeom prst="rect">
          <a:avLst/>
        </a:prstGeom>
      </xdr:spPr>
    </xdr:pic>
    <xdr:clientData/>
  </xdr:twoCellAnchor>
  <xdr:twoCellAnchor>
    <xdr:from>
      <xdr:col>26</xdr:col>
      <xdr:colOff>0</xdr:colOff>
      <xdr:row>14</xdr:row>
      <xdr:rowOff>0</xdr:rowOff>
    </xdr:from>
    <xdr:to>
      <xdr:col>27</xdr:col>
      <xdr:colOff>0</xdr:colOff>
      <xdr:row>15</xdr:row>
      <xdr:rowOff>33866</xdr:rowOff>
    </xdr:to>
    <xdr:pic>
      <xdr:nvPicPr>
        <xdr:cNvPr id="44" name="Image 43" descr="Picture">
          <a:extLst>
            <a:ext uri="{FF2B5EF4-FFF2-40B4-BE49-F238E27FC236}">
              <a16:creationId xmlns:a16="http://schemas.microsoft.com/office/drawing/2014/main" id="{00000000-0008-0000-0000-00002C000000}"/>
            </a:ext>
          </a:extLst>
        </xdr:cNvPr>
        <xdr:cNvPicPr/>
      </xdr:nvPicPr>
      <xdr:blipFill>
        <a:blip xmlns:r="http://schemas.openxmlformats.org/officeDocument/2006/relationships" r:embed="rId42" cstate="print"/>
        <a:stretch>
          <a:fillRect/>
        </a:stretch>
      </xdr:blipFill>
      <xdr:spPr>
        <a:prstGeom prst="rect">
          <a:avLst/>
        </a:prstGeom>
      </xdr:spPr>
    </xdr:pic>
    <xdr:clientData/>
  </xdr:twoCellAnchor>
  <xdr:twoCellAnchor>
    <xdr:from>
      <xdr:col>24</xdr:col>
      <xdr:colOff>0</xdr:colOff>
      <xdr:row>15</xdr:row>
      <xdr:rowOff>0</xdr:rowOff>
    </xdr:from>
    <xdr:to>
      <xdr:col>25</xdr:col>
      <xdr:colOff>0</xdr:colOff>
      <xdr:row>16</xdr:row>
      <xdr:rowOff>33866</xdr:rowOff>
    </xdr:to>
    <xdr:pic>
      <xdr:nvPicPr>
        <xdr:cNvPr id="45" name="Image 44" descr="Picture">
          <a:extLst>
            <a:ext uri="{FF2B5EF4-FFF2-40B4-BE49-F238E27FC236}">
              <a16:creationId xmlns:a16="http://schemas.microsoft.com/office/drawing/2014/main" id="{00000000-0008-0000-0000-00002D000000}"/>
            </a:ext>
          </a:extLst>
        </xdr:cNvPr>
        <xdr:cNvPicPr/>
      </xdr:nvPicPr>
      <xdr:blipFill>
        <a:blip xmlns:r="http://schemas.openxmlformats.org/officeDocument/2006/relationships" r:embed="rId43" cstate="print"/>
        <a:stretch>
          <a:fillRect/>
        </a:stretch>
      </xdr:blipFill>
      <xdr:spPr>
        <a:prstGeom prst="rect">
          <a:avLst/>
        </a:prstGeom>
      </xdr:spPr>
    </xdr:pic>
    <xdr:clientData/>
  </xdr:twoCellAnchor>
  <xdr:twoCellAnchor>
    <xdr:from>
      <xdr:col>25</xdr:col>
      <xdr:colOff>0</xdr:colOff>
      <xdr:row>15</xdr:row>
      <xdr:rowOff>0</xdr:rowOff>
    </xdr:from>
    <xdr:to>
      <xdr:col>26</xdr:col>
      <xdr:colOff>0</xdr:colOff>
      <xdr:row>16</xdr:row>
      <xdr:rowOff>33866</xdr:rowOff>
    </xdr:to>
    <xdr:pic>
      <xdr:nvPicPr>
        <xdr:cNvPr id="46" name="Image 45" descr="Picture">
          <a:extLst>
            <a:ext uri="{FF2B5EF4-FFF2-40B4-BE49-F238E27FC236}">
              <a16:creationId xmlns:a16="http://schemas.microsoft.com/office/drawing/2014/main" id="{00000000-0008-0000-0000-00002E000000}"/>
            </a:ext>
          </a:extLst>
        </xdr:cNvPr>
        <xdr:cNvPicPr/>
      </xdr:nvPicPr>
      <xdr:blipFill>
        <a:blip xmlns:r="http://schemas.openxmlformats.org/officeDocument/2006/relationships" r:embed="rId44" cstate="print"/>
        <a:stretch>
          <a:fillRect/>
        </a:stretch>
      </xdr:blipFill>
      <xdr:spPr>
        <a:prstGeom prst="rect">
          <a:avLst/>
        </a:prstGeom>
      </xdr:spPr>
    </xdr:pic>
    <xdr:clientData/>
  </xdr:twoCellAnchor>
  <xdr:twoCellAnchor>
    <xdr:from>
      <xdr:col>26</xdr:col>
      <xdr:colOff>0</xdr:colOff>
      <xdr:row>15</xdr:row>
      <xdr:rowOff>0</xdr:rowOff>
    </xdr:from>
    <xdr:to>
      <xdr:col>27</xdr:col>
      <xdr:colOff>0</xdr:colOff>
      <xdr:row>16</xdr:row>
      <xdr:rowOff>33866</xdr:rowOff>
    </xdr:to>
    <xdr:pic>
      <xdr:nvPicPr>
        <xdr:cNvPr id="47" name="Image 46" descr="Picture">
          <a:extLst>
            <a:ext uri="{FF2B5EF4-FFF2-40B4-BE49-F238E27FC236}">
              <a16:creationId xmlns:a16="http://schemas.microsoft.com/office/drawing/2014/main" id="{00000000-0008-0000-0000-00002F000000}"/>
            </a:ext>
          </a:extLst>
        </xdr:cNvPr>
        <xdr:cNvPicPr/>
      </xdr:nvPicPr>
      <xdr:blipFill>
        <a:blip xmlns:r="http://schemas.openxmlformats.org/officeDocument/2006/relationships" r:embed="rId45" cstate="print"/>
        <a:stretch>
          <a:fillRect/>
        </a:stretch>
      </xdr:blipFill>
      <xdr:spPr>
        <a:prstGeom prst="rect">
          <a:avLst/>
        </a:prstGeom>
      </xdr:spPr>
    </xdr:pic>
    <xdr:clientData/>
  </xdr:twoCellAnchor>
  <xdr:twoCellAnchor>
    <xdr:from>
      <xdr:col>24</xdr:col>
      <xdr:colOff>0</xdr:colOff>
      <xdr:row>16</xdr:row>
      <xdr:rowOff>0</xdr:rowOff>
    </xdr:from>
    <xdr:to>
      <xdr:col>25</xdr:col>
      <xdr:colOff>0</xdr:colOff>
      <xdr:row>17</xdr:row>
      <xdr:rowOff>33866</xdr:rowOff>
    </xdr:to>
    <xdr:pic>
      <xdr:nvPicPr>
        <xdr:cNvPr id="48" name="Image 47" descr="Picture">
          <a:extLst>
            <a:ext uri="{FF2B5EF4-FFF2-40B4-BE49-F238E27FC236}">
              <a16:creationId xmlns:a16="http://schemas.microsoft.com/office/drawing/2014/main" id="{00000000-0008-0000-0000-000030000000}"/>
            </a:ext>
          </a:extLst>
        </xdr:cNvPr>
        <xdr:cNvPicPr/>
      </xdr:nvPicPr>
      <xdr:blipFill>
        <a:blip xmlns:r="http://schemas.openxmlformats.org/officeDocument/2006/relationships" r:embed="rId46" cstate="print"/>
        <a:stretch>
          <a:fillRect/>
        </a:stretch>
      </xdr:blipFill>
      <xdr:spPr>
        <a:prstGeom prst="rect">
          <a:avLst/>
        </a:prstGeom>
      </xdr:spPr>
    </xdr:pic>
    <xdr:clientData/>
  </xdr:twoCellAnchor>
  <xdr:twoCellAnchor>
    <xdr:from>
      <xdr:col>25</xdr:col>
      <xdr:colOff>0</xdr:colOff>
      <xdr:row>16</xdr:row>
      <xdr:rowOff>0</xdr:rowOff>
    </xdr:from>
    <xdr:to>
      <xdr:col>26</xdr:col>
      <xdr:colOff>0</xdr:colOff>
      <xdr:row>17</xdr:row>
      <xdr:rowOff>33866</xdr:rowOff>
    </xdr:to>
    <xdr:pic>
      <xdr:nvPicPr>
        <xdr:cNvPr id="49" name="Image 48" descr="Picture">
          <a:extLst>
            <a:ext uri="{FF2B5EF4-FFF2-40B4-BE49-F238E27FC236}">
              <a16:creationId xmlns:a16="http://schemas.microsoft.com/office/drawing/2014/main" id="{00000000-0008-0000-0000-000031000000}"/>
            </a:ext>
          </a:extLst>
        </xdr:cNvPr>
        <xdr:cNvPicPr/>
      </xdr:nvPicPr>
      <xdr:blipFill>
        <a:blip xmlns:r="http://schemas.openxmlformats.org/officeDocument/2006/relationships" r:embed="rId47" cstate="print"/>
        <a:stretch>
          <a:fillRect/>
        </a:stretch>
      </xdr:blipFill>
      <xdr:spPr>
        <a:prstGeom prst="rect">
          <a:avLst/>
        </a:prstGeom>
      </xdr:spPr>
    </xdr:pic>
    <xdr:clientData/>
  </xdr:twoCellAnchor>
  <xdr:twoCellAnchor>
    <xdr:from>
      <xdr:col>26</xdr:col>
      <xdr:colOff>0</xdr:colOff>
      <xdr:row>16</xdr:row>
      <xdr:rowOff>0</xdr:rowOff>
    </xdr:from>
    <xdr:to>
      <xdr:col>27</xdr:col>
      <xdr:colOff>0</xdr:colOff>
      <xdr:row>17</xdr:row>
      <xdr:rowOff>33866</xdr:rowOff>
    </xdr:to>
    <xdr:pic>
      <xdr:nvPicPr>
        <xdr:cNvPr id="50" name="Image 49" descr="Picture">
          <a:extLst>
            <a:ext uri="{FF2B5EF4-FFF2-40B4-BE49-F238E27FC236}">
              <a16:creationId xmlns:a16="http://schemas.microsoft.com/office/drawing/2014/main" id="{00000000-0008-0000-0000-000032000000}"/>
            </a:ext>
          </a:extLst>
        </xdr:cNvPr>
        <xdr:cNvPicPr/>
      </xdr:nvPicPr>
      <xdr:blipFill>
        <a:blip xmlns:r="http://schemas.openxmlformats.org/officeDocument/2006/relationships" r:embed="rId48" cstate="print"/>
        <a:stretch>
          <a:fillRect/>
        </a:stretch>
      </xdr:blipFill>
      <xdr:spPr>
        <a:prstGeom prst="rect">
          <a:avLst/>
        </a:prstGeom>
      </xdr:spPr>
    </xdr:pic>
    <xdr:clientData/>
  </xdr:twoCellAnchor>
  <xdr:twoCellAnchor>
    <xdr:from>
      <xdr:col>24</xdr:col>
      <xdr:colOff>0</xdr:colOff>
      <xdr:row>17</xdr:row>
      <xdr:rowOff>0</xdr:rowOff>
    </xdr:from>
    <xdr:to>
      <xdr:col>25</xdr:col>
      <xdr:colOff>0</xdr:colOff>
      <xdr:row>17</xdr:row>
      <xdr:rowOff>1231688</xdr:rowOff>
    </xdr:to>
    <xdr:pic>
      <xdr:nvPicPr>
        <xdr:cNvPr id="51" name="Image 50" descr="Picture">
          <a:extLst>
            <a:ext uri="{FF2B5EF4-FFF2-40B4-BE49-F238E27FC236}">
              <a16:creationId xmlns:a16="http://schemas.microsoft.com/office/drawing/2014/main" id="{00000000-0008-0000-0000-000033000000}"/>
            </a:ext>
          </a:extLst>
        </xdr:cNvPr>
        <xdr:cNvPicPr/>
      </xdr:nvPicPr>
      <xdr:blipFill>
        <a:blip xmlns:r="http://schemas.openxmlformats.org/officeDocument/2006/relationships" r:embed="rId49" cstate="print"/>
        <a:stretch>
          <a:fillRect/>
        </a:stretch>
      </xdr:blipFill>
      <xdr:spPr>
        <a:prstGeom prst="rect">
          <a:avLst/>
        </a:prstGeom>
      </xdr:spPr>
    </xdr:pic>
    <xdr:clientData/>
  </xdr:twoCellAnchor>
  <xdr:twoCellAnchor>
    <xdr:from>
      <xdr:col>25</xdr:col>
      <xdr:colOff>0</xdr:colOff>
      <xdr:row>17</xdr:row>
      <xdr:rowOff>0</xdr:rowOff>
    </xdr:from>
    <xdr:to>
      <xdr:col>26</xdr:col>
      <xdr:colOff>0</xdr:colOff>
      <xdr:row>17</xdr:row>
      <xdr:rowOff>1231688</xdr:rowOff>
    </xdr:to>
    <xdr:pic>
      <xdr:nvPicPr>
        <xdr:cNvPr id="52" name="Image 51" descr="Picture">
          <a:extLst>
            <a:ext uri="{FF2B5EF4-FFF2-40B4-BE49-F238E27FC236}">
              <a16:creationId xmlns:a16="http://schemas.microsoft.com/office/drawing/2014/main" id="{00000000-0008-0000-0000-000034000000}"/>
            </a:ext>
          </a:extLst>
        </xdr:cNvPr>
        <xdr:cNvPicPr/>
      </xdr:nvPicPr>
      <xdr:blipFill>
        <a:blip xmlns:r="http://schemas.openxmlformats.org/officeDocument/2006/relationships" r:embed="rId50" cstate="print"/>
        <a:stretch>
          <a:fillRect/>
        </a:stretch>
      </xdr:blipFill>
      <xdr:spPr>
        <a:prstGeom prst="rect">
          <a:avLst/>
        </a:prstGeom>
      </xdr:spPr>
    </xdr:pic>
    <xdr:clientData/>
  </xdr:twoCellAnchor>
  <xdr:twoCellAnchor>
    <xdr:from>
      <xdr:col>26</xdr:col>
      <xdr:colOff>0</xdr:colOff>
      <xdr:row>17</xdr:row>
      <xdr:rowOff>0</xdr:rowOff>
    </xdr:from>
    <xdr:to>
      <xdr:col>26</xdr:col>
      <xdr:colOff>971550</xdr:colOff>
      <xdr:row>17</xdr:row>
      <xdr:rowOff>1231688</xdr:rowOff>
    </xdr:to>
    <xdr:pic>
      <xdr:nvPicPr>
        <xdr:cNvPr id="53" name="Image 52" descr="Picture">
          <a:extLst>
            <a:ext uri="{FF2B5EF4-FFF2-40B4-BE49-F238E27FC236}">
              <a16:creationId xmlns:a16="http://schemas.microsoft.com/office/drawing/2014/main" id="{00000000-0008-0000-0000-000035000000}"/>
            </a:ext>
          </a:extLst>
        </xdr:cNvPr>
        <xdr:cNvPicPr/>
      </xdr:nvPicPr>
      <xdr:blipFill>
        <a:blip xmlns:r="http://schemas.openxmlformats.org/officeDocument/2006/relationships" r:embed="rId51" cstate="print"/>
        <a:stretch>
          <a:fillRect/>
        </a:stretch>
      </xdr:blipFill>
      <xdr:spPr>
        <a:prstGeom prst="rect">
          <a:avLst/>
        </a:prstGeom>
      </xdr:spPr>
    </xdr:pic>
    <xdr:clientData/>
  </xdr:twoCellAnchor>
  <xdr:twoCellAnchor>
    <xdr:from>
      <xdr:col>26</xdr:col>
      <xdr:colOff>0</xdr:colOff>
      <xdr:row>17</xdr:row>
      <xdr:rowOff>0</xdr:rowOff>
    </xdr:from>
    <xdr:to>
      <xdr:col>27</xdr:col>
      <xdr:colOff>0</xdr:colOff>
      <xdr:row>17</xdr:row>
      <xdr:rowOff>1231688</xdr:rowOff>
    </xdr:to>
    <xdr:pic>
      <xdr:nvPicPr>
        <xdr:cNvPr id="54" name="Image 53" descr="Picture">
          <a:extLst>
            <a:ext uri="{FF2B5EF4-FFF2-40B4-BE49-F238E27FC236}">
              <a16:creationId xmlns:a16="http://schemas.microsoft.com/office/drawing/2014/main" id="{00000000-0008-0000-0000-000036000000}"/>
            </a:ext>
          </a:extLst>
        </xdr:cNvPr>
        <xdr:cNvPicPr/>
      </xdr:nvPicPr>
      <xdr:blipFill>
        <a:blip xmlns:r="http://schemas.openxmlformats.org/officeDocument/2006/relationships" r:embed="rId52" cstate="print"/>
        <a:stretch>
          <a:fillRect/>
        </a:stretch>
      </xdr:blipFill>
      <xdr:spPr>
        <a:prstGeom prst="rect">
          <a:avLst/>
        </a:prstGeom>
      </xdr:spPr>
    </xdr:pic>
    <xdr:clientData/>
  </xdr:twoCellAnchor>
  <xdr:twoCellAnchor>
    <xdr:from>
      <xdr:col>27</xdr:col>
      <xdr:colOff>0</xdr:colOff>
      <xdr:row>17</xdr:row>
      <xdr:rowOff>0</xdr:rowOff>
    </xdr:from>
    <xdr:to>
      <xdr:col>27</xdr:col>
      <xdr:colOff>95250</xdr:colOff>
      <xdr:row>17</xdr:row>
      <xdr:rowOff>1231688</xdr:rowOff>
    </xdr:to>
    <xdr:pic>
      <xdr:nvPicPr>
        <xdr:cNvPr id="55" name="Image 54" descr="Picture">
          <a:extLst>
            <a:ext uri="{FF2B5EF4-FFF2-40B4-BE49-F238E27FC236}">
              <a16:creationId xmlns:a16="http://schemas.microsoft.com/office/drawing/2014/main" id="{00000000-0008-0000-0000-000037000000}"/>
            </a:ext>
          </a:extLst>
        </xdr:cNvPr>
        <xdr:cNvPicPr/>
      </xdr:nvPicPr>
      <xdr:blipFill>
        <a:blip xmlns:r="http://schemas.openxmlformats.org/officeDocument/2006/relationships" r:embed="rId53" cstate="print"/>
        <a:stretch>
          <a:fillRect/>
        </a:stretch>
      </xdr:blipFill>
      <xdr:spPr>
        <a:prstGeom prst="rect">
          <a:avLst/>
        </a:prstGeom>
      </xdr:spPr>
    </xdr:pic>
    <xdr:clientData/>
  </xdr:twoCellAnchor>
  <xdr:twoCellAnchor>
    <xdr:from>
      <xdr:col>24</xdr:col>
      <xdr:colOff>0</xdr:colOff>
      <xdr:row>18</xdr:row>
      <xdr:rowOff>0</xdr:rowOff>
    </xdr:from>
    <xdr:to>
      <xdr:col>25</xdr:col>
      <xdr:colOff>0</xdr:colOff>
      <xdr:row>18</xdr:row>
      <xdr:rowOff>1231688</xdr:rowOff>
    </xdr:to>
    <xdr:pic>
      <xdr:nvPicPr>
        <xdr:cNvPr id="56" name="Image 55" descr="Picture">
          <a:extLst>
            <a:ext uri="{FF2B5EF4-FFF2-40B4-BE49-F238E27FC236}">
              <a16:creationId xmlns:a16="http://schemas.microsoft.com/office/drawing/2014/main" id="{00000000-0008-0000-0000-000038000000}"/>
            </a:ext>
          </a:extLst>
        </xdr:cNvPr>
        <xdr:cNvPicPr/>
      </xdr:nvPicPr>
      <xdr:blipFill>
        <a:blip xmlns:r="http://schemas.openxmlformats.org/officeDocument/2006/relationships" r:embed="rId54" cstate="print"/>
        <a:stretch>
          <a:fillRect/>
        </a:stretch>
      </xdr:blipFill>
      <xdr:spPr>
        <a:prstGeom prst="rect">
          <a:avLst/>
        </a:prstGeom>
      </xdr:spPr>
    </xdr:pic>
    <xdr:clientData/>
  </xdr:twoCellAnchor>
  <xdr:twoCellAnchor>
    <xdr:from>
      <xdr:col>25</xdr:col>
      <xdr:colOff>0</xdr:colOff>
      <xdr:row>18</xdr:row>
      <xdr:rowOff>0</xdr:rowOff>
    </xdr:from>
    <xdr:to>
      <xdr:col>25</xdr:col>
      <xdr:colOff>971550</xdr:colOff>
      <xdr:row>18</xdr:row>
      <xdr:rowOff>1231688</xdr:rowOff>
    </xdr:to>
    <xdr:pic>
      <xdr:nvPicPr>
        <xdr:cNvPr id="57" name="Image 56" descr="Picture">
          <a:extLst>
            <a:ext uri="{FF2B5EF4-FFF2-40B4-BE49-F238E27FC236}">
              <a16:creationId xmlns:a16="http://schemas.microsoft.com/office/drawing/2014/main" id="{00000000-0008-0000-0000-000039000000}"/>
            </a:ext>
          </a:extLst>
        </xdr:cNvPr>
        <xdr:cNvPicPr/>
      </xdr:nvPicPr>
      <xdr:blipFill>
        <a:blip xmlns:r="http://schemas.openxmlformats.org/officeDocument/2006/relationships" r:embed="rId55" cstate="print"/>
        <a:stretch>
          <a:fillRect/>
        </a:stretch>
      </xdr:blipFill>
      <xdr:spPr>
        <a:prstGeom prst="rect">
          <a:avLst/>
        </a:prstGeom>
      </xdr:spPr>
    </xdr:pic>
    <xdr:clientData/>
  </xdr:twoCellAnchor>
  <xdr:twoCellAnchor>
    <xdr:from>
      <xdr:col>25</xdr:col>
      <xdr:colOff>0</xdr:colOff>
      <xdr:row>18</xdr:row>
      <xdr:rowOff>0</xdr:rowOff>
    </xdr:from>
    <xdr:to>
      <xdr:col>26</xdr:col>
      <xdr:colOff>0</xdr:colOff>
      <xdr:row>18</xdr:row>
      <xdr:rowOff>1231688</xdr:rowOff>
    </xdr:to>
    <xdr:pic>
      <xdr:nvPicPr>
        <xdr:cNvPr id="58" name="Image 57" descr="Picture">
          <a:extLst>
            <a:ext uri="{FF2B5EF4-FFF2-40B4-BE49-F238E27FC236}">
              <a16:creationId xmlns:a16="http://schemas.microsoft.com/office/drawing/2014/main" id="{00000000-0008-0000-0000-00003A000000}"/>
            </a:ext>
          </a:extLst>
        </xdr:cNvPr>
        <xdr:cNvPicPr/>
      </xdr:nvPicPr>
      <xdr:blipFill>
        <a:blip xmlns:r="http://schemas.openxmlformats.org/officeDocument/2006/relationships" r:embed="rId56" cstate="print"/>
        <a:stretch>
          <a:fillRect/>
        </a:stretch>
      </xdr:blipFill>
      <xdr:spPr>
        <a:prstGeom prst="rect">
          <a:avLst/>
        </a:prstGeom>
      </xdr:spPr>
    </xdr:pic>
    <xdr:clientData/>
  </xdr:twoCellAnchor>
  <xdr:twoCellAnchor>
    <xdr:from>
      <xdr:col>26</xdr:col>
      <xdr:colOff>0</xdr:colOff>
      <xdr:row>18</xdr:row>
      <xdr:rowOff>0</xdr:rowOff>
    </xdr:from>
    <xdr:to>
      <xdr:col>27</xdr:col>
      <xdr:colOff>0</xdr:colOff>
      <xdr:row>18</xdr:row>
      <xdr:rowOff>1231688</xdr:rowOff>
    </xdr:to>
    <xdr:pic>
      <xdr:nvPicPr>
        <xdr:cNvPr id="59" name="Image 58" descr="Picture">
          <a:extLst>
            <a:ext uri="{FF2B5EF4-FFF2-40B4-BE49-F238E27FC236}">
              <a16:creationId xmlns:a16="http://schemas.microsoft.com/office/drawing/2014/main" id="{00000000-0008-0000-0000-00003B000000}"/>
            </a:ext>
          </a:extLst>
        </xdr:cNvPr>
        <xdr:cNvPicPr/>
      </xdr:nvPicPr>
      <xdr:blipFill>
        <a:blip xmlns:r="http://schemas.openxmlformats.org/officeDocument/2006/relationships" r:embed="rId57" cstate="print"/>
        <a:stretch>
          <a:fillRect/>
        </a:stretch>
      </xdr:blipFill>
      <xdr:spPr>
        <a:prstGeom prst="rect">
          <a:avLst/>
        </a:prstGeom>
      </xdr:spPr>
    </xdr:pic>
    <xdr:clientData/>
  </xdr:twoCellAnchor>
  <xdr:twoCellAnchor>
    <xdr:from>
      <xdr:col>24</xdr:col>
      <xdr:colOff>0</xdr:colOff>
      <xdr:row>19</xdr:row>
      <xdr:rowOff>0</xdr:rowOff>
    </xdr:from>
    <xdr:to>
      <xdr:col>25</xdr:col>
      <xdr:colOff>0</xdr:colOff>
      <xdr:row>20</xdr:row>
      <xdr:rowOff>33866</xdr:rowOff>
    </xdr:to>
    <xdr:pic>
      <xdr:nvPicPr>
        <xdr:cNvPr id="60" name="Image 59" descr="Picture">
          <a:extLst>
            <a:ext uri="{FF2B5EF4-FFF2-40B4-BE49-F238E27FC236}">
              <a16:creationId xmlns:a16="http://schemas.microsoft.com/office/drawing/2014/main" id="{00000000-0008-0000-0000-00003C000000}"/>
            </a:ext>
          </a:extLst>
        </xdr:cNvPr>
        <xdr:cNvPicPr/>
      </xdr:nvPicPr>
      <xdr:blipFill>
        <a:blip xmlns:r="http://schemas.openxmlformats.org/officeDocument/2006/relationships" r:embed="rId58" cstate="print"/>
        <a:stretch>
          <a:fillRect/>
        </a:stretch>
      </xdr:blipFill>
      <xdr:spPr>
        <a:prstGeom prst="rect">
          <a:avLst/>
        </a:prstGeom>
      </xdr:spPr>
    </xdr:pic>
    <xdr:clientData/>
  </xdr:twoCellAnchor>
  <xdr:twoCellAnchor>
    <xdr:from>
      <xdr:col>25</xdr:col>
      <xdr:colOff>0</xdr:colOff>
      <xdr:row>19</xdr:row>
      <xdr:rowOff>0</xdr:rowOff>
    </xdr:from>
    <xdr:to>
      <xdr:col>26</xdr:col>
      <xdr:colOff>0</xdr:colOff>
      <xdr:row>20</xdr:row>
      <xdr:rowOff>33866</xdr:rowOff>
    </xdr:to>
    <xdr:pic>
      <xdr:nvPicPr>
        <xdr:cNvPr id="61" name="Image 60" descr="Picture">
          <a:extLst>
            <a:ext uri="{FF2B5EF4-FFF2-40B4-BE49-F238E27FC236}">
              <a16:creationId xmlns:a16="http://schemas.microsoft.com/office/drawing/2014/main" id="{00000000-0008-0000-0000-00003D000000}"/>
            </a:ext>
          </a:extLst>
        </xdr:cNvPr>
        <xdr:cNvPicPr/>
      </xdr:nvPicPr>
      <xdr:blipFill>
        <a:blip xmlns:r="http://schemas.openxmlformats.org/officeDocument/2006/relationships" r:embed="rId59" cstate="print"/>
        <a:stretch>
          <a:fillRect/>
        </a:stretch>
      </xdr:blipFill>
      <xdr:spPr>
        <a:prstGeom prst="rect">
          <a:avLst/>
        </a:prstGeom>
      </xdr:spPr>
    </xdr:pic>
    <xdr:clientData/>
  </xdr:twoCellAnchor>
  <xdr:twoCellAnchor>
    <xdr:from>
      <xdr:col>26</xdr:col>
      <xdr:colOff>0</xdr:colOff>
      <xdr:row>19</xdr:row>
      <xdr:rowOff>0</xdr:rowOff>
    </xdr:from>
    <xdr:to>
      <xdr:col>27</xdr:col>
      <xdr:colOff>0</xdr:colOff>
      <xdr:row>20</xdr:row>
      <xdr:rowOff>33866</xdr:rowOff>
    </xdr:to>
    <xdr:pic>
      <xdr:nvPicPr>
        <xdr:cNvPr id="62" name="Image 61" descr="Picture">
          <a:extLst>
            <a:ext uri="{FF2B5EF4-FFF2-40B4-BE49-F238E27FC236}">
              <a16:creationId xmlns:a16="http://schemas.microsoft.com/office/drawing/2014/main" id="{00000000-0008-0000-0000-00003E000000}"/>
            </a:ext>
          </a:extLst>
        </xdr:cNvPr>
        <xdr:cNvPicPr/>
      </xdr:nvPicPr>
      <xdr:blipFill>
        <a:blip xmlns:r="http://schemas.openxmlformats.org/officeDocument/2006/relationships" r:embed="rId60" cstate="print"/>
        <a:stretch>
          <a:fillRect/>
        </a:stretch>
      </xdr:blipFill>
      <xdr:spPr>
        <a:prstGeom prst="rect">
          <a:avLst/>
        </a:prstGeom>
      </xdr:spPr>
    </xdr:pic>
    <xdr:clientData/>
  </xdr:twoCellAnchor>
  <xdr:twoCellAnchor>
    <xdr:from>
      <xdr:col>24</xdr:col>
      <xdr:colOff>0</xdr:colOff>
      <xdr:row>20</xdr:row>
      <xdr:rowOff>0</xdr:rowOff>
    </xdr:from>
    <xdr:to>
      <xdr:col>25</xdr:col>
      <xdr:colOff>0</xdr:colOff>
      <xdr:row>20</xdr:row>
      <xdr:rowOff>1231688</xdr:rowOff>
    </xdr:to>
    <xdr:pic>
      <xdr:nvPicPr>
        <xdr:cNvPr id="63" name="Image 62" descr="Picture">
          <a:extLst>
            <a:ext uri="{FF2B5EF4-FFF2-40B4-BE49-F238E27FC236}">
              <a16:creationId xmlns:a16="http://schemas.microsoft.com/office/drawing/2014/main" id="{00000000-0008-0000-0000-00003F000000}"/>
            </a:ext>
          </a:extLst>
        </xdr:cNvPr>
        <xdr:cNvPicPr/>
      </xdr:nvPicPr>
      <xdr:blipFill>
        <a:blip xmlns:r="http://schemas.openxmlformats.org/officeDocument/2006/relationships" r:embed="rId61" cstate="print"/>
        <a:stretch>
          <a:fillRect/>
        </a:stretch>
      </xdr:blipFill>
      <xdr:spPr>
        <a:prstGeom prst="rect">
          <a:avLst/>
        </a:prstGeom>
      </xdr:spPr>
    </xdr:pic>
    <xdr:clientData/>
  </xdr:twoCellAnchor>
  <xdr:twoCellAnchor>
    <xdr:from>
      <xdr:col>25</xdr:col>
      <xdr:colOff>0</xdr:colOff>
      <xdr:row>20</xdr:row>
      <xdr:rowOff>0</xdr:rowOff>
    </xdr:from>
    <xdr:to>
      <xdr:col>26</xdr:col>
      <xdr:colOff>0</xdr:colOff>
      <xdr:row>20</xdr:row>
      <xdr:rowOff>1231688</xdr:rowOff>
    </xdr:to>
    <xdr:pic>
      <xdr:nvPicPr>
        <xdr:cNvPr id="64" name="Image 63" descr="Picture">
          <a:extLst>
            <a:ext uri="{FF2B5EF4-FFF2-40B4-BE49-F238E27FC236}">
              <a16:creationId xmlns:a16="http://schemas.microsoft.com/office/drawing/2014/main" id="{00000000-0008-0000-0000-000040000000}"/>
            </a:ext>
          </a:extLst>
        </xdr:cNvPr>
        <xdr:cNvPicPr/>
      </xdr:nvPicPr>
      <xdr:blipFill>
        <a:blip xmlns:r="http://schemas.openxmlformats.org/officeDocument/2006/relationships" r:embed="rId62" cstate="print"/>
        <a:stretch>
          <a:fillRect/>
        </a:stretch>
      </xdr:blipFill>
      <xdr:spPr>
        <a:prstGeom prst="rect">
          <a:avLst/>
        </a:prstGeom>
      </xdr:spPr>
    </xdr:pic>
    <xdr:clientData/>
  </xdr:twoCellAnchor>
  <xdr:twoCellAnchor>
    <xdr:from>
      <xdr:col>26</xdr:col>
      <xdr:colOff>0</xdr:colOff>
      <xdr:row>20</xdr:row>
      <xdr:rowOff>0</xdr:rowOff>
    </xdr:from>
    <xdr:to>
      <xdr:col>27</xdr:col>
      <xdr:colOff>0</xdr:colOff>
      <xdr:row>20</xdr:row>
      <xdr:rowOff>1231688</xdr:rowOff>
    </xdr:to>
    <xdr:pic>
      <xdr:nvPicPr>
        <xdr:cNvPr id="65" name="Image 64" descr="Picture">
          <a:extLst>
            <a:ext uri="{FF2B5EF4-FFF2-40B4-BE49-F238E27FC236}">
              <a16:creationId xmlns:a16="http://schemas.microsoft.com/office/drawing/2014/main" id="{00000000-0008-0000-0000-000041000000}"/>
            </a:ext>
          </a:extLst>
        </xdr:cNvPr>
        <xdr:cNvPicPr/>
      </xdr:nvPicPr>
      <xdr:blipFill>
        <a:blip xmlns:r="http://schemas.openxmlformats.org/officeDocument/2006/relationships" r:embed="rId63" cstate="print"/>
        <a:stretch>
          <a:fillRect/>
        </a:stretch>
      </xdr:blipFill>
      <xdr:spPr>
        <a:prstGeom prst="rect">
          <a:avLst/>
        </a:prstGeom>
      </xdr:spPr>
    </xdr:pic>
    <xdr:clientData/>
  </xdr:twoCellAnchor>
  <xdr:twoCellAnchor>
    <xdr:from>
      <xdr:col>24</xdr:col>
      <xdr:colOff>0</xdr:colOff>
      <xdr:row>21</xdr:row>
      <xdr:rowOff>0</xdr:rowOff>
    </xdr:from>
    <xdr:to>
      <xdr:col>25</xdr:col>
      <xdr:colOff>0</xdr:colOff>
      <xdr:row>21</xdr:row>
      <xdr:rowOff>1231688</xdr:rowOff>
    </xdr:to>
    <xdr:pic>
      <xdr:nvPicPr>
        <xdr:cNvPr id="66" name="Image 65" descr="Picture">
          <a:extLst>
            <a:ext uri="{FF2B5EF4-FFF2-40B4-BE49-F238E27FC236}">
              <a16:creationId xmlns:a16="http://schemas.microsoft.com/office/drawing/2014/main" id="{00000000-0008-0000-0000-000042000000}"/>
            </a:ext>
          </a:extLst>
        </xdr:cNvPr>
        <xdr:cNvPicPr/>
      </xdr:nvPicPr>
      <xdr:blipFill>
        <a:blip xmlns:r="http://schemas.openxmlformats.org/officeDocument/2006/relationships" r:embed="rId64" cstate="print"/>
        <a:stretch>
          <a:fillRect/>
        </a:stretch>
      </xdr:blipFill>
      <xdr:spPr>
        <a:prstGeom prst="rect">
          <a:avLst/>
        </a:prstGeom>
      </xdr:spPr>
    </xdr:pic>
    <xdr:clientData/>
  </xdr:twoCellAnchor>
  <xdr:twoCellAnchor>
    <xdr:from>
      <xdr:col>25</xdr:col>
      <xdr:colOff>0</xdr:colOff>
      <xdr:row>21</xdr:row>
      <xdr:rowOff>0</xdr:rowOff>
    </xdr:from>
    <xdr:to>
      <xdr:col>26</xdr:col>
      <xdr:colOff>0</xdr:colOff>
      <xdr:row>21</xdr:row>
      <xdr:rowOff>1231688</xdr:rowOff>
    </xdr:to>
    <xdr:pic>
      <xdr:nvPicPr>
        <xdr:cNvPr id="67" name="Image 66" descr="Picture">
          <a:extLst>
            <a:ext uri="{FF2B5EF4-FFF2-40B4-BE49-F238E27FC236}">
              <a16:creationId xmlns:a16="http://schemas.microsoft.com/office/drawing/2014/main" id="{00000000-0008-0000-0000-000043000000}"/>
            </a:ext>
          </a:extLst>
        </xdr:cNvPr>
        <xdr:cNvPicPr/>
      </xdr:nvPicPr>
      <xdr:blipFill>
        <a:blip xmlns:r="http://schemas.openxmlformats.org/officeDocument/2006/relationships" r:embed="rId65" cstate="print"/>
        <a:stretch>
          <a:fillRect/>
        </a:stretch>
      </xdr:blipFill>
      <xdr:spPr>
        <a:prstGeom prst="rect">
          <a:avLst/>
        </a:prstGeom>
      </xdr:spPr>
    </xdr:pic>
    <xdr:clientData/>
  </xdr:twoCellAnchor>
  <xdr:twoCellAnchor>
    <xdr:from>
      <xdr:col>26</xdr:col>
      <xdr:colOff>0</xdr:colOff>
      <xdr:row>21</xdr:row>
      <xdr:rowOff>0</xdr:rowOff>
    </xdr:from>
    <xdr:to>
      <xdr:col>27</xdr:col>
      <xdr:colOff>0</xdr:colOff>
      <xdr:row>21</xdr:row>
      <xdr:rowOff>1231688</xdr:rowOff>
    </xdr:to>
    <xdr:pic>
      <xdr:nvPicPr>
        <xdr:cNvPr id="68" name="Image 67" descr="Picture">
          <a:extLst>
            <a:ext uri="{FF2B5EF4-FFF2-40B4-BE49-F238E27FC236}">
              <a16:creationId xmlns:a16="http://schemas.microsoft.com/office/drawing/2014/main" id="{00000000-0008-0000-0000-000044000000}"/>
            </a:ext>
          </a:extLst>
        </xdr:cNvPr>
        <xdr:cNvPicPr/>
      </xdr:nvPicPr>
      <xdr:blipFill>
        <a:blip xmlns:r="http://schemas.openxmlformats.org/officeDocument/2006/relationships" r:embed="rId66" cstate="print"/>
        <a:stretch>
          <a:fillRect/>
        </a:stretch>
      </xdr:blipFill>
      <xdr:spPr>
        <a:prstGeom prst="rect">
          <a:avLst/>
        </a:prstGeom>
      </xdr:spPr>
    </xdr:pic>
    <xdr:clientData/>
  </xdr:twoCellAnchor>
  <xdr:twoCellAnchor>
    <xdr:from>
      <xdr:col>24</xdr:col>
      <xdr:colOff>0</xdr:colOff>
      <xdr:row>22</xdr:row>
      <xdr:rowOff>0</xdr:rowOff>
    </xdr:from>
    <xdr:to>
      <xdr:col>25</xdr:col>
      <xdr:colOff>0</xdr:colOff>
      <xdr:row>22</xdr:row>
      <xdr:rowOff>1231688</xdr:rowOff>
    </xdr:to>
    <xdr:pic>
      <xdr:nvPicPr>
        <xdr:cNvPr id="69" name="Image 68" descr="Picture">
          <a:extLst>
            <a:ext uri="{FF2B5EF4-FFF2-40B4-BE49-F238E27FC236}">
              <a16:creationId xmlns:a16="http://schemas.microsoft.com/office/drawing/2014/main" id="{00000000-0008-0000-0000-000045000000}"/>
            </a:ext>
          </a:extLst>
        </xdr:cNvPr>
        <xdr:cNvPicPr/>
      </xdr:nvPicPr>
      <xdr:blipFill>
        <a:blip xmlns:r="http://schemas.openxmlformats.org/officeDocument/2006/relationships" r:embed="rId67" cstate="print"/>
        <a:stretch>
          <a:fillRect/>
        </a:stretch>
      </xdr:blipFill>
      <xdr:spPr>
        <a:prstGeom prst="rect">
          <a:avLst/>
        </a:prstGeom>
      </xdr:spPr>
    </xdr:pic>
    <xdr:clientData/>
  </xdr:twoCellAnchor>
  <xdr:twoCellAnchor>
    <xdr:from>
      <xdr:col>25</xdr:col>
      <xdr:colOff>0</xdr:colOff>
      <xdr:row>22</xdr:row>
      <xdr:rowOff>0</xdr:rowOff>
    </xdr:from>
    <xdr:to>
      <xdr:col>26</xdr:col>
      <xdr:colOff>0</xdr:colOff>
      <xdr:row>22</xdr:row>
      <xdr:rowOff>1231688</xdr:rowOff>
    </xdr:to>
    <xdr:pic>
      <xdr:nvPicPr>
        <xdr:cNvPr id="70" name="Image 69" descr="Picture">
          <a:extLst>
            <a:ext uri="{FF2B5EF4-FFF2-40B4-BE49-F238E27FC236}">
              <a16:creationId xmlns:a16="http://schemas.microsoft.com/office/drawing/2014/main" id="{00000000-0008-0000-0000-000046000000}"/>
            </a:ext>
          </a:extLst>
        </xdr:cNvPr>
        <xdr:cNvPicPr/>
      </xdr:nvPicPr>
      <xdr:blipFill>
        <a:blip xmlns:r="http://schemas.openxmlformats.org/officeDocument/2006/relationships" r:embed="rId68" cstate="print"/>
        <a:stretch>
          <a:fillRect/>
        </a:stretch>
      </xdr:blipFill>
      <xdr:spPr>
        <a:prstGeom prst="rect">
          <a:avLst/>
        </a:prstGeom>
      </xdr:spPr>
    </xdr:pic>
    <xdr:clientData/>
  </xdr:twoCellAnchor>
  <xdr:twoCellAnchor>
    <xdr:from>
      <xdr:col>26</xdr:col>
      <xdr:colOff>0</xdr:colOff>
      <xdr:row>22</xdr:row>
      <xdr:rowOff>0</xdr:rowOff>
    </xdr:from>
    <xdr:to>
      <xdr:col>27</xdr:col>
      <xdr:colOff>0</xdr:colOff>
      <xdr:row>22</xdr:row>
      <xdr:rowOff>1231688</xdr:rowOff>
    </xdr:to>
    <xdr:pic>
      <xdr:nvPicPr>
        <xdr:cNvPr id="71" name="Image 70" descr="Picture">
          <a:extLst>
            <a:ext uri="{FF2B5EF4-FFF2-40B4-BE49-F238E27FC236}">
              <a16:creationId xmlns:a16="http://schemas.microsoft.com/office/drawing/2014/main" id="{00000000-0008-0000-0000-000047000000}"/>
            </a:ext>
          </a:extLst>
        </xdr:cNvPr>
        <xdr:cNvPicPr/>
      </xdr:nvPicPr>
      <xdr:blipFill>
        <a:blip xmlns:r="http://schemas.openxmlformats.org/officeDocument/2006/relationships" r:embed="rId69" cstate="print"/>
        <a:stretch>
          <a:fillRect/>
        </a:stretch>
      </xdr:blipFill>
      <xdr:spPr>
        <a:prstGeom prst="rect">
          <a:avLst/>
        </a:prstGeom>
      </xdr:spPr>
    </xdr:pic>
    <xdr:clientData/>
  </xdr:twoCellAnchor>
  <xdr:twoCellAnchor>
    <xdr:from>
      <xdr:col>24</xdr:col>
      <xdr:colOff>0</xdr:colOff>
      <xdr:row>23</xdr:row>
      <xdr:rowOff>0</xdr:rowOff>
    </xdr:from>
    <xdr:to>
      <xdr:col>25</xdr:col>
      <xdr:colOff>0</xdr:colOff>
      <xdr:row>23</xdr:row>
      <xdr:rowOff>1231688</xdr:rowOff>
    </xdr:to>
    <xdr:pic>
      <xdr:nvPicPr>
        <xdr:cNvPr id="72" name="Image 71" descr="Picture">
          <a:extLst>
            <a:ext uri="{FF2B5EF4-FFF2-40B4-BE49-F238E27FC236}">
              <a16:creationId xmlns:a16="http://schemas.microsoft.com/office/drawing/2014/main" id="{00000000-0008-0000-0000-000048000000}"/>
            </a:ext>
          </a:extLst>
        </xdr:cNvPr>
        <xdr:cNvPicPr/>
      </xdr:nvPicPr>
      <xdr:blipFill>
        <a:blip xmlns:r="http://schemas.openxmlformats.org/officeDocument/2006/relationships" r:embed="rId70" cstate="print"/>
        <a:stretch>
          <a:fillRect/>
        </a:stretch>
      </xdr:blipFill>
      <xdr:spPr>
        <a:prstGeom prst="rect">
          <a:avLst/>
        </a:prstGeom>
      </xdr:spPr>
    </xdr:pic>
    <xdr:clientData/>
  </xdr:twoCellAnchor>
  <xdr:twoCellAnchor>
    <xdr:from>
      <xdr:col>25</xdr:col>
      <xdr:colOff>0</xdr:colOff>
      <xdr:row>23</xdr:row>
      <xdr:rowOff>0</xdr:rowOff>
    </xdr:from>
    <xdr:to>
      <xdr:col>26</xdr:col>
      <xdr:colOff>0</xdr:colOff>
      <xdr:row>23</xdr:row>
      <xdr:rowOff>1231688</xdr:rowOff>
    </xdr:to>
    <xdr:pic>
      <xdr:nvPicPr>
        <xdr:cNvPr id="73" name="Image 72" descr="Picture">
          <a:extLst>
            <a:ext uri="{FF2B5EF4-FFF2-40B4-BE49-F238E27FC236}">
              <a16:creationId xmlns:a16="http://schemas.microsoft.com/office/drawing/2014/main" id="{00000000-0008-0000-0000-000049000000}"/>
            </a:ext>
          </a:extLst>
        </xdr:cNvPr>
        <xdr:cNvPicPr/>
      </xdr:nvPicPr>
      <xdr:blipFill>
        <a:blip xmlns:r="http://schemas.openxmlformats.org/officeDocument/2006/relationships" r:embed="rId71" cstate="print"/>
        <a:stretch>
          <a:fillRect/>
        </a:stretch>
      </xdr:blipFill>
      <xdr:spPr>
        <a:prstGeom prst="rect">
          <a:avLst/>
        </a:prstGeom>
      </xdr:spPr>
    </xdr:pic>
    <xdr:clientData/>
  </xdr:twoCellAnchor>
  <xdr:twoCellAnchor>
    <xdr:from>
      <xdr:col>26</xdr:col>
      <xdr:colOff>0</xdr:colOff>
      <xdr:row>23</xdr:row>
      <xdr:rowOff>0</xdr:rowOff>
    </xdr:from>
    <xdr:to>
      <xdr:col>27</xdr:col>
      <xdr:colOff>0</xdr:colOff>
      <xdr:row>23</xdr:row>
      <xdr:rowOff>1231688</xdr:rowOff>
    </xdr:to>
    <xdr:pic>
      <xdr:nvPicPr>
        <xdr:cNvPr id="74" name="Image 73" descr="Picture">
          <a:extLst>
            <a:ext uri="{FF2B5EF4-FFF2-40B4-BE49-F238E27FC236}">
              <a16:creationId xmlns:a16="http://schemas.microsoft.com/office/drawing/2014/main" id="{00000000-0008-0000-0000-00004A000000}"/>
            </a:ext>
          </a:extLst>
        </xdr:cNvPr>
        <xdr:cNvPicPr/>
      </xdr:nvPicPr>
      <xdr:blipFill>
        <a:blip xmlns:r="http://schemas.openxmlformats.org/officeDocument/2006/relationships" r:embed="rId72" cstate="print"/>
        <a:stretch>
          <a:fillRect/>
        </a:stretch>
      </xdr:blipFill>
      <xdr:spPr>
        <a:prstGeom prst="rect">
          <a:avLst/>
        </a:prstGeom>
      </xdr:spPr>
    </xdr:pic>
    <xdr:clientData/>
  </xdr:twoCellAnchor>
  <xdr:twoCellAnchor>
    <xdr:from>
      <xdr:col>24</xdr:col>
      <xdr:colOff>0</xdr:colOff>
      <xdr:row>24</xdr:row>
      <xdr:rowOff>0</xdr:rowOff>
    </xdr:from>
    <xdr:to>
      <xdr:col>25</xdr:col>
      <xdr:colOff>0</xdr:colOff>
      <xdr:row>24</xdr:row>
      <xdr:rowOff>1231688</xdr:rowOff>
    </xdr:to>
    <xdr:pic>
      <xdr:nvPicPr>
        <xdr:cNvPr id="75" name="Image 74" descr="Picture">
          <a:extLst>
            <a:ext uri="{FF2B5EF4-FFF2-40B4-BE49-F238E27FC236}">
              <a16:creationId xmlns:a16="http://schemas.microsoft.com/office/drawing/2014/main" id="{00000000-0008-0000-0000-00004B000000}"/>
            </a:ext>
          </a:extLst>
        </xdr:cNvPr>
        <xdr:cNvPicPr/>
      </xdr:nvPicPr>
      <xdr:blipFill>
        <a:blip xmlns:r="http://schemas.openxmlformats.org/officeDocument/2006/relationships" r:embed="rId73" cstate="print"/>
        <a:stretch>
          <a:fillRect/>
        </a:stretch>
      </xdr:blipFill>
      <xdr:spPr>
        <a:prstGeom prst="rect">
          <a:avLst/>
        </a:prstGeom>
      </xdr:spPr>
    </xdr:pic>
    <xdr:clientData/>
  </xdr:twoCellAnchor>
  <xdr:twoCellAnchor>
    <xdr:from>
      <xdr:col>25</xdr:col>
      <xdr:colOff>0</xdr:colOff>
      <xdr:row>24</xdr:row>
      <xdr:rowOff>0</xdr:rowOff>
    </xdr:from>
    <xdr:to>
      <xdr:col>26</xdr:col>
      <xdr:colOff>0</xdr:colOff>
      <xdr:row>24</xdr:row>
      <xdr:rowOff>1231688</xdr:rowOff>
    </xdr:to>
    <xdr:pic>
      <xdr:nvPicPr>
        <xdr:cNvPr id="76" name="Image 75" descr="Picture">
          <a:extLst>
            <a:ext uri="{FF2B5EF4-FFF2-40B4-BE49-F238E27FC236}">
              <a16:creationId xmlns:a16="http://schemas.microsoft.com/office/drawing/2014/main" id="{00000000-0008-0000-0000-00004C000000}"/>
            </a:ext>
          </a:extLst>
        </xdr:cNvPr>
        <xdr:cNvPicPr/>
      </xdr:nvPicPr>
      <xdr:blipFill>
        <a:blip xmlns:r="http://schemas.openxmlformats.org/officeDocument/2006/relationships" r:embed="rId74" cstate="print"/>
        <a:stretch>
          <a:fillRect/>
        </a:stretch>
      </xdr:blipFill>
      <xdr:spPr>
        <a:prstGeom prst="rect">
          <a:avLst/>
        </a:prstGeom>
      </xdr:spPr>
    </xdr:pic>
    <xdr:clientData/>
  </xdr:twoCellAnchor>
  <xdr:twoCellAnchor>
    <xdr:from>
      <xdr:col>26</xdr:col>
      <xdr:colOff>0</xdr:colOff>
      <xdr:row>24</xdr:row>
      <xdr:rowOff>0</xdr:rowOff>
    </xdr:from>
    <xdr:to>
      <xdr:col>27</xdr:col>
      <xdr:colOff>0</xdr:colOff>
      <xdr:row>24</xdr:row>
      <xdr:rowOff>1231688</xdr:rowOff>
    </xdr:to>
    <xdr:pic>
      <xdr:nvPicPr>
        <xdr:cNvPr id="77" name="Image 76" descr="Picture">
          <a:extLst>
            <a:ext uri="{FF2B5EF4-FFF2-40B4-BE49-F238E27FC236}">
              <a16:creationId xmlns:a16="http://schemas.microsoft.com/office/drawing/2014/main" id="{00000000-0008-0000-0000-00004D000000}"/>
            </a:ext>
          </a:extLst>
        </xdr:cNvPr>
        <xdr:cNvPicPr/>
      </xdr:nvPicPr>
      <xdr:blipFill>
        <a:blip xmlns:r="http://schemas.openxmlformats.org/officeDocument/2006/relationships" r:embed="rId75" cstate="print"/>
        <a:stretch>
          <a:fillRect/>
        </a:stretch>
      </xdr:blipFill>
      <xdr:spPr>
        <a:prstGeom prst="rect">
          <a:avLst/>
        </a:prstGeom>
      </xdr:spPr>
    </xdr:pic>
    <xdr:clientData/>
  </xdr:twoCellAnchor>
  <xdr:twoCellAnchor>
    <xdr:from>
      <xdr:col>24</xdr:col>
      <xdr:colOff>0</xdr:colOff>
      <xdr:row>25</xdr:row>
      <xdr:rowOff>0</xdr:rowOff>
    </xdr:from>
    <xdr:to>
      <xdr:col>25</xdr:col>
      <xdr:colOff>0</xdr:colOff>
      <xdr:row>25</xdr:row>
      <xdr:rowOff>1231688</xdr:rowOff>
    </xdr:to>
    <xdr:pic>
      <xdr:nvPicPr>
        <xdr:cNvPr id="78" name="Image 77" descr="Picture">
          <a:extLst>
            <a:ext uri="{FF2B5EF4-FFF2-40B4-BE49-F238E27FC236}">
              <a16:creationId xmlns:a16="http://schemas.microsoft.com/office/drawing/2014/main" id="{00000000-0008-0000-0000-00004E000000}"/>
            </a:ext>
          </a:extLst>
        </xdr:cNvPr>
        <xdr:cNvPicPr/>
      </xdr:nvPicPr>
      <xdr:blipFill>
        <a:blip xmlns:r="http://schemas.openxmlformats.org/officeDocument/2006/relationships" r:embed="rId76" cstate="print"/>
        <a:stretch>
          <a:fillRect/>
        </a:stretch>
      </xdr:blipFill>
      <xdr:spPr>
        <a:prstGeom prst="rect">
          <a:avLst/>
        </a:prstGeom>
      </xdr:spPr>
    </xdr:pic>
    <xdr:clientData/>
  </xdr:twoCellAnchor>
  <xdr:twoCellAnchor>
    <xdr:from>
      <xdr:col>25</xdr:col>
      <xdr:colOff>0</xdr:colOff>
      <xdr:row>25</xdr:row>
      <xdr:rowOff>0</xdr:rowOff>
    </xdr:from>
    <xdr:to>
      <xdr:col>26</xdr:col>
      <xdr:colOff>0</xdr:colOff>
      <xdr:row>25</xdr:row>
      <xdr:rowOff>1231688</xdr:rowOff>
    </xdr:to>
    <xdr:pic>
      <xdr:nvPicPr>
        <xdr:cNvPr id="79" name="Image 78" descr="Picture">
          <a:extLst>
            <a:ext uri="{FF2B5EF4-FFF2-40B4-BE49-F238E27FC236}">
              <a16:creationId xmlns:a16="http://schemas.microsoft.com/office/drawing/2014/main" id="{00000000-0008-0000-0000-00004F000000}"/>
            </a:ext>
          </a:extLst>
        </xdr:cNvPr>
        <xdr:cNvPicPr/>
      </xdr:nvPicPr>
      <xdr:blipFill>
        <a:blip xmlns:r="http://schemas.openxmlformats.org/officeDocument/2006/relationships" r:embed="rId77" cstate="print"/>
        <a:stretch>
          <a:fillRect/>
        </a:stretch>
      </xdr:blipFill>
      <xdr:spPr>
        <a:prstGeom prst="rect">
          <a:avLst/>
        </a:prstGeom>
      </xdr:spPr>
    </xdr:pic>
    <xdr:clientData/>
  </xdr:twoCellAnchor>
  <xdr:twoCellAnchor>
    <xdr:from>
      <xdr:col>26</xdr:col>
      <xdr:colOff>0</xdr:colOff>
      <xdr:row>25</xdr:row>
      <xdr:rowOff>0</xdr:rowOff>
    </xdr:from>
    <xdr:to>
      <xdr:col>27</xdr:col>
      <xdr:colOff>0</xdr:colOff>
      <xdr:row>25</xdr:row>
      <xdr:rowOff>1231688</xdr:rowOff>
    </xdr:to>
    <xdr:pic>
      <xdr:nvPicPr>
        <xdr:cNvPr id="80" name="Image 79" descr="Picture">
          <a:extLst>
            <a:ext uri="{FF2B5EF4-FFF2-40B4-BE49-F238E27FC236}">
              <a16:creationId xmlns:a16="http://schemas.microsoft.com/office/drawing/2014/main" id="{00000000-0008-0000-0000-000050000000}"/>
            </a:ext>
          </a:extLst>
        </xdr:cNvPr>
        <xdr:cNvPicPr/>
      </xdr:nvPicPr>
      <xdr:blipFill>
        <a:blip xmlns:r="http://schemas.openxmlformats.org/officeDocument/2006/relationships" r:embed="rId78" cstate="print"/>
        <a:stretch>
          <a:fillRect/>
        </a:stretch>
      </xdr:blipFill>
      <xdr:spPr>
        <a:prstGeom prst="rect">
          <a:avLst/>
        </a:prstGeom>
      </xdr:spPr>
    </xdr:pic>
    <xdr:clientData/>
  </xdr:twoCellAnchor>
  <xdr:twoCellAnchor>
    <xdr:from>
      <xdr:col>24</xdr:col>
      <xdr:colOff>0</xdr:colOff>
      <xdr:row>26</xdr:row>
      <xdr:rowOff>0</xdr:rowOff>
    </xdr:from>
    <xdr:to>
      <xdr:col>25</xdr:col>
      <xdr:colOff>0</xdr:colOff>
      <xdr:row>26</xdr:row>
      <xdr:rowOff>1231688</xdr:rowOff>
    </xdr:to>
    <xdr:pic>
      <xdr:nvPicPr>
        <xdr:cNvPr id="81" name="Image 80" descr="Picture">
          <a:extLst>
            <a:ext uri="{FF2B5EF4-FFF2-40B4-BE49-F238E27FC236}">
              <a16:creationId xmlns:a16="http://schemas.microsoft.com/office/drawing/2014/main" id="{00000000-0008-0000-0000-000051000000}"/>
            </a:ext>
          </a:extLst>
        </xdr:cNvPr>
        <xdr:cNvPicPr/>
      </xdr:nvPicPr>
      <xdr:blipFill>
        <a:blip xmlns:r="http://schemas.openxmlformats.org/officeDocument/2006/relationships" r:embed="rId79" cstate="print"/>
        <a:stretch>
          <a:fillRect/>
        </a:stretch>
      </xdr:blipFill>
      <xdr:spPr>
        <a:prstGeom prst="rect">
          <a:avLst/>
        </a:prstGeom>
      </xdr:spPr>
    </xdr:pic>
    <xdr:clientData/>
  </xdr:twoCellAnchor>
  <xdr:twoCellAnchor>
    <xdr:from>
      <xdr:col>25</xdr:col>
      <xdr:colOff>0</xdr:colOff>
      <xdr:row>26</xdr:row>
      <xdr:rowOff>0</xdr:rowOff>
    </xdr:from>
    <xdr:to>
      <xdr:col>26</xdr:col>
      <xdr:colOff>0</xdr:colOff>
      <xdr:row>26</xdr:row>
      <xdr:rowOff>1231688</xdr:rowOff>
    </xdr:to>
    <xdr:pic>
      <xdr:nvPicPr>
        <xdr:cNvPr id="82" name="Image 81" descr="Picture">
          <a:extLst>
            <a:ext uri="{FF2B5EF4-FFF2-40B4-BE49-F238E27FC236}">
              <a16:creationId xmlns:a16="http://schemas.microsoft.com/office/drawing/2014/main" id="{00000000-0008-0000-0000-000052000000}"/>
            </a:ext>
          </a:extLst>
        </xdr:cNvPr>
        <xdr:cNvPicPr/>
      </xdr:nvPicPr>
      <xdr:blipFill>
        <a:blip xmlns:r="http://schemas.openxmlformats.org/officeDocument/2006/relationships" r:embed="rId80" cstate="print"/>
        <a:stretch>
          <a:fillRect/>
        </a:stretch>
      </xdr:blipFill>
      <xdr:spPr>
        <a:prstGeom prst="rect">
          <a:avLst/>
        </a:prstGeom>
      </xdr:spPr>
    </xdr:pic>
    <xdr:clientData/>
  </xdr:twoCellAnchor>
  <xdr:twoCellAnchor>
    <xdr:from>
      <xdr:col>26</xdr:col>
      <xdr:colOff>0</xdr:colOff>
      <xdr:row>26</xdr:row>
      <xdr:rowOff>0</xdr:rowOff>
    </xdr:from>
    <xdr:to>
      <xdr:col>27</xdr:col>
      <xdr:colOff>0</xdr:colOff>
      <xdr:row>26</xdr:row>
      <xdr:rowOff>1231688</xdr:rowOff>
    </xdr:to>
    <xdr:pic>
      <xdr:nvPicPr>
        <xdr:cNvPr id="83" name="Image 82" descr="Picture">
          <a:extLst>
            <a:ext uri="{FF2B5EF4-FFF2-40B4-BE49-F238E27FC236}">
              <a16:creationId xmlns:a16="http://schemas.microsoft.com/office/drawing/2014/main" id="{00000000-0008-0000-0000-000053000000}"/>
            </a:ext>
          </a:extLst>
        </xdr:cNvPr>
        <xdr:cNvPicPr/>
      </xdr:nvPicPr>
      <xdr:blipFill>
        <a:blip xmlns:r="http://schemas.openxmlformats.org/officeDocument/2006/relationships" r:embed="rId81" cstate="print"/>
        <a:stretch>
          <a:fillRect/>
        </a:stretch>
      </xdr:blipFill>
      <xdr:spPr>
        <a:prstGeom prst="rect">
          <a:avLst/>
        </a:prstGeom>
      </xdr:spPr>
    </xdr:pic>
    <xdr:clientData/>
  </xdr:twoCellAnchor>
  <xdr:twoCellAnchor>
    <xdr:from>
      <xdr:col>27</xdr:col>
      <xdr:colOff>0</xdr:colOff>
      <xdr:row>26</xdr:row>
      <xdr:rowOff>0</xdr:rowOff>
    </xdr:from>
    <xdr:to>
      <xdr:col>27</xdr:col>
      <xdr:colOff>95250</xdr:colOff>
      <xdr:row>26</xdr:row>
      <xdr:rowOff>1231688</xdr:rowOff>
    </xdr:to>
    <xdr:pic>
      <xdr:nvPicPr>
        <xdr:cNvPr id="84" name="Image 83" descr="Picture">
          <a:extLst>
            <a:ext uri="{FF2B5EF4-FFF2-40B4-BE49-F238E27FC236}">
              <a16:creationId xmlns:a16="http://schemas.microsoft.com/office/drawing/2014/main" id="{00000000-0008-0000-0000-000054000000}"/>
            </a:ext>
          </a:extLst>
        </xdr:cNvPr>
        <xdr:cNvPicPr/>
      </xdr:nvPicPr>
      <xdr:blipFill>
        <a:blip xmlns:r="http://schemas.openxmlformats.org/officeDocument/2006/relationships" r:embed="rId82" cstate="print"/>
        <a:stretch>
          <a:fillRect/>
        </a:stretch>
      </xdr:blipFill>
      <xdr:spPr>
        <a:prstGeom prst="rect">
          <a:avLst/>
        </a:prstGeom>
      </xdr:spPr>
    </xdr:pic>
    <xdr:clientData/>
  </xdr:twoCellAnchor>
  <xdr:twoCellAnchor>
    <xdr:from>
      <xdr:col>24</xdr:col>
      <xdr:colOff>0</xdr:colOff>
      <xdr:row>27</xdr:row>
      <xdr:rowOff>0</xdr:rowOff>
    </xdr:from>
    <xdr:to>
      <xdr:col>25</xdr:col>
      <xdr:colOff>0</xdr:colOff>
      <xdr:row>27</xdr:row>
      <xdr:rowOff>1231688</xdr:rowOff>
    </xdr:to>
    <xdr:pic>
      <xdr:nvPicPr>
        <xdr:cNvPr id="85" name="Image 84" descr="Picture">
          <a:extLst>
            <a:ext uri="{FF2B5EF4-FFF2-40B4-BE49-F238E27FC236}">
              <a16:creationId xmlns:a16="http://schemas.microsoft.com/office/drawing/2014/main" id="{00000000-0008-0000-0000-000055000000}"/>
            </a:ext>
          </a:extLst>
        </xdr:cNvPr>
        <xdr:cNvPicPr/>
      </xdr:nvPicPr>
      <xdr:blipFill>
        <a:blip xmlns:r="http://schemas.openxmlformats.org/officeDocument/2006/relationships" r:embed="rId83" cstate="print"/>
        <a:stretch>
          <a:fillRect/>
        </a:stretch>
      </xdr:blipFill>
      <xdr:spPr>
        <a:prstGeom prst="rect">
          <a:avLst/>
        </a:prstGeom>
      </xdr:spPr>
    </xdr:pic>
    <xdr:clientData/>
  </xdr:twoCellAnchor>
  <xdr:twoCellAnchor>
    <xdr:from>
      <xdr:col>25</xdr:col>
      <xdr:colOff>0</xdr:colOff>
      <xdr:row>27</xdr:row>
      <xdr:rowOff>0</xdr:rowOff>
    </xdr:from>
    <xdr:to>
      <xdr:col>26</xdr:col>
      <xdr:colOff>0</xdr:colOff>
      <xdr:row>27</xdr:row>
      <xdr:rowOff>1231688</xdr:rowOff>
    </xdr:to>
    <xdr:pic>
      <xdr:nvPicPr>
        <xdr:cNvPr id="86" name="Image 85" descr="Picture">
          <a:extLst>
            <a:ext uri="{FF2B5EF4-FFF2-40B4-BE49-F238E27FC236}">
              <a16:creationId xmlns:a16="http://schemas.microsoft.com/office/drawing/2014/main" id="{00000000-0008-0000-0000-000056000000}"/>
            </a:ext>
          </a:extLst>
        </xdr:cNvPr>
        <xdr:cNvPicPr/>
      </xdr:nvPicPr>
      <xdr:blipFill>
        <a:blip xmlns:r="http://schemas.openxmlformats.org/officeDocument/2006/relationships" r:embed="rId84" cstate="print"/>
        <a:stretch>
          <a:fillRect/>
        </a:stretch>
      </xdr:blipFill>
      <xdr:spPr>
        <a:prstGeom prst="rect">
          <a:avLst/>
        </a:prstGeom>
      </xdr:spPr>
    </xdr:pic>
    <xdr:clientData/>
  </xdr:twoCellAnchor>
  <xdr:twoCellAnchor>
    <xdr:from>
      <xdr:col>26</xdr:col>
      <xdr:colOff>0</xdr:colOff>
      <xdr:row>27</xdr:row>
      <xdr:rowOff>0</xdr:rowOff>
    </xdr:from>
    <xdr:to>
      <xdr:col>27</xdr:col>
      <xdr:colOff>0</xdr:colOff>
      <xdr:row>27</xdr:row>
      <xdr:rowOff>1231688</xdr:rowOff>
    </xdr:to>
    <xdr:pic>
      <xdr:nvPicPr>
        <xdr:cNvPr id="87" name="Image 86" descr="Picture">
          <a:extLst>
            <a:ext uri="{FF2B5EF4-FFF2-40B4-BE49-F238E27FC236}">
              <a16:creationId xmlns:a16="http://schemas.microsoft.com/office/drawing/2014/main" id="{00000000-0008-0000-0000-000057000000}"/>
            </a:ext>
          </a:extLst>
        </xdr:cNvPr>
        <xdr:cNvPicPr/>
      </xdr:nvPicPr>
      <xdr:blipFill>
        <a:blip xmlns:r="http://schemas.openxmlformats.org/officeDocument/2006/relationships" r:embed="rId85" cstate="print"/>
        <a:stretch>
          <a:fillRect/>
        </a:stretch>
      </xdr:blipFill>
      <xdr:spPr>
        <a:prstGeom prst="rect">
          <a:avLst/>
        </a:prstGeom>
      </xdr:spPr>
    </xdr:pic>
    <xdr:clientData/>
  </xdr:twoCellAnchor>
  <xdr:twoCellAnchor>
    <xdr:from>
      <xdr:col>24</xdr:col>
      <xdr:colOff>0</xdr:colOff>
      <xdr:row>28</xdr:row>
      <xdr:rowOff>0</xdr:rowOff>
    </xdr:from>
    <xdr:to>
      <xdr:col>25</xdr:col>
      <xdr:colOff>0</xdr:colOff>
      <xdr:row>28</xdr:row>
      <xdr:rowOff>1231688</xdr:rowOff>
    </xdr:to>
    <xdr:pic>
      <xdr:nvPicPr>
        <xdr:cNvPr id="88" name="Image 87" descr="Picture">
          <a:extLst>
            <a:ext uri="{FF2B5EF4-FFF2-40B4-BE49-F238E27FC236}">
              <a16:creationId xmlns:a16="http://schemas.microsoft.com/office/drawing/2014/main" id="{00000000-0008-0000-0000-000058000000}"/>
            </a:ext>
          </a:extLst>
        </xdr:cNvPr>
        <xdr:cNvPicPr/>
      </xdr:nvPicPr>
      <xdr:blipFill>
        <a:blip xmlns:r="http://schemas.openxmlformats.org/officeDocument/2006/relationships" r:embed="rId86" cstate="print"/>
        <a:stretch>
          <a:fillRect/>
        </a:stretch>
      </xdr:blipFill>
      <xdr:spPr>
        <a:prstGeom prst="rect">
          <a:avLst/>
        </a:prstGeom>
      </xdr:spPr>
    </xdr:pic>
    <xdr:clientData/>
  </xdr:twoCellAnchor>
  <xdr:twoCellAnchor>
    <xdr:from>
      <xdr:col>25</xdr:col>
      <xdr:colOff>0</xdr:colOff>
      <xdr:row>28</xdr:row>
      <xdr:rowOff>0</xdr:rowOff>
    </xdr:from>
    <xdr:to>
      <xdr:col>26</xdr:col>
      <xdr:colOff>0</xdr:colOff>
      <xdr:row>28</xdr:row>
      <xdr:rowOff>1231688</xdr:rowOff>
    </xdr:to>
    <xdr:pic>
      <xdr:nvPicPr>
        <xdr:cNvPr id="89" name="Image 88" descr="Picture">
          <a:extLst>
            <a:ext uri="{FF2B5EF4-FFF2-40B4-BE49-F238E27FC236}">
              <a16:creationId xmlns:a16="http://schemas.microsoft.com/office/drawing/2014/main" id="{00000000-0008-0000-0000-000059000000}"/>
            </a:ext>
          </a:extLst>
        </xdr:cNvPr>
        <xdr:cNvPicPr/>
      </xdr:nvPicPr>
      <xdr:blipFill>
        <a:blip xmlns:r="http://schemas.openxmlformats.org/officeDocument/2006/relationships" r:embed="rId87" cstate="print"/>
        <a:stretch>
          <a:fillRect/>
        </a:stretch>
      </xdr:blipFill>
      <xdr:spPr>
        <a:prstGeom prst="rect">
          <a:avLst/>
        </a:prstGeom>
      </xdr:spPr>
    </xdr:pic>
    <xdr:clientData/>
  </xdr:twoCellAnchor>
  <xdr:twoCellAnchor>
    <xdr:from>
      <xdr:col>26</xdr:col>
      <xdr:colOff>0</xdr:colOff>
      <xdr:row>28</xdr:row>
      <xdr:rowOff>0</xdr:rowOff>
    </xdr:from>
    <xdr:to>
      <xdr:col>27</xdr:col>
      <xdr:colOff>0</xdr:colOff>
      <xdr:row>28</xdr:row>
      <xdr:rowOff>1231688</xdr:rowOff>
    </xdr:to>
    <xdr:pic>
      <xdr:nvPicPr>
        <xdr:cNvPr id="90" name="Image 89" descr="Picture">
          <a:extLst>
            <a:ext uri="{FF2B5EF4-FFF2-40B4-BE49-F238E27FC236}">
              <a16:creationId xmlns:a16="http://schemas.microsoft.com/office/drawing/2014/main" id="{00000000-0008-0000-0000-00005A000000}"/>
            </a:ext>
          </a:extLst>
        </xdr:cNvPr>
        <xdr:cNvPicPr/>
      </xdr:nvPicPr>
      <xdr:blipFill>
        <a:blip xmlns:r="http://schemas.openxmlformats.org/officeDocument/2006/relationships" r:embed="rId88" cstate="print"/>
        <a:stretch>
          <a:fillRect/>
        </a:stretch>
      </xdr:blipFill>
      <xdr:spPr>
        <a:prstGeom prst="rect">
          <a:avLst/>
        </a:prstGeom>
      </xdr:spPr>
    </xdr:pic>
    <xdr:clientData/>
  </xdr:twoCellAnchor>
  <xdr:twoCellAnchor>
    <xdr:from>
      <xdr:col>24</xdr:col>
      <xdr:colOff>0</xdr:colOff>
      <xdr:row>29</xdr:row>
      <xdr:rowOff>0</xdr:rowOff>
    </xdr:from>
    <xdr:to>
      <xdr:col>25</xdr:col>
      <xdr:colOff>0</xdr:colOff>
      <xdr:row>29</xdr:row>
      <xdr:rowOff>1231688</xdr:rowOff>
    </xdr:to>
    <xdr:pic>
      <xdr:nvPicPr>
        <xdr:cNvPr id="91" name="Image 90" descr="Picture">
          <a:extLst>
            <a:ext uri="{FF2B5EF4-FFF2-40B4-BE49-F238E27FC236}">
              <a16:creationId xmlns:a16="http://schemas.microsoft.com/office/drawing/2014/main" id="{00000000-0008-0000-0000-00005B000000}"/>
            </a:ext>
          </a:extLst>
        </xdr:cNvPr>
        <xdr:cNvPicPr/>
      </xdr:nvPicPr>
      <xdr:blipFill>
        <a:blip xmlns:r="http://schemas.openxmlformats.org/officeDocument/2006/relationships" r:embed="rId89" cstate="print"/>
        <a:stretch>
          <a:fillRect/>
        </a:stretch>
      </xdr:blipFill>
      <xdr:spPr>
        <a:prstGeom prst="rect">
          <a:avLst/>
        </a:prstGeom>
      </xdr:spPr>
    </xdr:pic>
    <xdr:clientData/>
  </xdr:twoCellAnchor>
  <xdr:twoCellAnchor>
    <xdr:from>
      <xdr:col>25</xdr:col>
      <xdr:colOff>0</xdr:colOff>
      <xdr:row>29</xdr:row>
      <xdr:rowOff>0</xdr:rowOff>
    </xdr:from>
    <xdr:to>
      <xdr:col>26</xdr:col>
      <xdr:colOff>0</xdr:colOff>
      <xdr:row>29</xdr:row>
      <xdr:rowOff>1231688</xdr:rowOff>
    </xdr:to>
    <xdr:pic>
      <xdr:nvPicPr>
        <xdr:cNvPr id="92" name="Image 91" descr="Picture">
          <a:extLst>
            <a:ext uri="{FF2B5EF4-FFF2-40B4-BE49-F238E27FC236}">
              <a16:creationId xmlns:a16="http://schemas.microsoft.com/office/drawing/2014/main" id="{00000000-0008-0000-0000-00005C000000}"/>
            </a:ext>
          </a:extLst>
        </xdr:cNvPr>
        <xdr:cNvPicPr/>
      </xdr:nvPicPr>
      <xdr:blipFill>
        <a:blip xmlns:r="http://schemas.openxmlformats.org/officeDocument/2006/relationships" r:embed="rId90" cstate="print"/>
        <a:stretch>
          <a:fillRect/>
        </a:stretch>
      </xdr:blipFill>
      <xdr:spPr>
        <a:prstGeom prst="rect">
          <a:avLst/>
        </a:prstGeom>
      </xdr:spPr>
    </xdr:pic>
    <xdr:clientData/>
  </xdr:twoCellAnchor>
  <xdr:twoCellAnchor>
    <xdr:from>
      <xdr:col>26</xdr:col>
      <xdr:colOff>0</xdr:colOff>
      <xdr:row>29</xdr:row>
      <xdr:rowOff>0</xdr:rowOff>
    </xdr:from>
    <xdr:to>
      <xdr:col>27</xdr:col>
      <xdr:colOff>0</xdr:colOff>
      <xdr:row>29</xdr:row>
      <xdr:rowOff>1231688</xdr:rowOff>
    </xdr:to>
    <xdr:pic>
      <xdr:nvPicPr>
        <xdr:cNvPr id="93" name="Image 92" descr="Picture">
          <a:extLst>
            <a:ext uri="{FF2B5EF4-FFF2-40B4-BE49-F238E27FC236}">
              <a16:creationId xmlns:a16="http://schemas.microsoft.com/office/drawing/2014/main" id="{00000000-0008-0000-0000-00005D000000}"/>
            </a:ext>
          </a:extLst>
        </xdr:cNvPr>
        <xdr:cNvPicPr/>
      </xdr:nvPicPr>
      <xdr:blipFill>
        <a:blip xmlns:r="http://schemas.openxmlformats.org/officeDocument/2006/relationships" r:embed="rId91" cstate="print"/>
        <a:stretch>
          <a:fillRect/>
        </a:stretch>
      </xdr:blipFill>
      <xdr:spPr>
        <a:prstGeom prst="rect">
          <a:avLst/>
        </a:prstGeom>
      </xdr:spPr>
    </xdr:pic>
    <xdr:clientData/>
  </xdr:twoCellAnchor>
  <xdr:twoCellAnchor>
    <xdr:from>
      <xdr:col>24</xdr:col>
      <xdr:colOff>0</xdr:colOff>
      <xdr:row>30</xdr:row>
      <xdr:rowOff>0</xdr:rowOff>
    </xdr:from>
    <xdr:to>
      <xdr:col>25</xdr:col>
      <xdr:colOff>0</xdr:colOff>
      <xdr:row>30</xdr:row>
      <xdr:rowOff>1231688</xdr:rowOff>
    </xdr:to>
    <xdr:pic>
      <xdr:nvPicPr>
        <xdr:cNvPr id="94" name="Image 93" descr="Picture">
          <a:extLst>
            <a:ext uri="{FF2B5EF4-FFF2-40B4-BE49-F238E27FC236}">
              <a16:creationId xmlns:a16="http://schemas.microsoft.com/office/drawing/2014/main" id="{00000000-0008-0000-0000-00005E000000}"/>
            </a:ext>
          </a:extLst>
        </xdr:cNvPr>
        <xdr:cNvPicPr/>
      </xdr:nvPicPr>
      <xdr:blipFill>
        <a:blip xmlns:r="http://schemas.openxmlformats.org/officeDocument/2006/relationships" r:embed="rId92" cstate="print"/>
        <a:stretch>
          <a:fillRect/>
        </a:stretch>
      </xdr:blipFill>
      <xdr:spPr>
        <a:prstGeom prst="rect">
          <a:avLst/>
        </a:prstGeom>
      </xdr:spPr>
    </xdr:pic>
    <xdr:clientData/>
  </xdr:twoCellAnchor>
  <xdr:twoCellAnchor>
    <xdr:from>
      <xdr:col>25</xdr:col>
      <xdr:colOff>0</xdr:colOff>
      <xdr:row>30</xdr:row>
      <xdr:rowOff>0</xdr:rowOff>
    </xdr:from>
    <xdr:to>
      <xdr:col>26</xdr:col>
      <xdr:colOff>0</xdr:colOff>
      <xdr:row>30</xdr:row>
      <xdr:rowOff>1231688</xdr:rowOff>
    </xdr:to>
    <xdr:pic>
      <xdr:nvPicPr>
        <xdr:cNvPr id="95" name="Image 94" descr="Picture">
          <a:extLst>
            <a:ext uri="{FF2B5EF4-FFF2-40B4-BE49-F238E27FC236}">
              <a16:creationId xmlns:a16="http://schemas.microsoft.com/office/drawing/2014/main" id="{00000000-0008-0000-0000-00005F000000}"/>
            </a:ext>
          </a:extLst>
        </xdr:cNvPr>
        <xdr:cNvPicPr/>
      </xdr:nvPicPr>
      <xdr:blipFill>
        <a:blip xmlns:r="http://schemas.openxmlformats.org/officeDocument/2006/relationships" r:embed="rId93" cstate="print"/>
        <a:stretch>
          <a:fillRect/>
        </a:stretch>
      </xdr:blipFill>
      <xdr:spPr>
        <a:prstGeom prst="rect">
          <a:avLst/>
        </a:prstGeom>
      </xdr:spPr>
    </xdr:pic>
    <xdr:clientData/>
  </xdr:twoCellAnchor>
  <xdr:twoCellAnchor>
    <xdr:from>
      <xdr:col>26</xdr:col>
      <xdr:colOff>0</xdr:colOff>
      <xdr:row>30</xdr:row>
      <xdr:rowOff>0</xdr:rowOff>
    </xdr:from>
    <xdr:to>
      <xdr:col>27</xdr:col>
      <xdr:colOff>0</xdr:colOff>
      <xdr:row>30</xdr:row>
      <xdr:rowOff>1231688</xdr:rowOff>
    </xdr:to>
    <xdr:pic>
      <xdr:nvPicPr>
        <xdr:cNvPr id="96" name="Image 95" descr="Picture">
          <a:extLst>
            <a:ext uri="{FF2B5EF4-FFF2-40B4-BE49-F238E27FC236}">
              <a16:creationId xmlns:a16="http://schemas.microsoft.com/office/drawing/2014/main" id="{00000000-0008-0000-0000-000060000000}"/>
            </a:ext>
          </a:extLst>
        </xdr:cNvPr>
        <xdr:cNvPicPr/>
      </xdr:nvPicPr>
      <xdr:blipFill>
        <a:blip xmlns:r="http://schemas.openxmlformats.org/officeDocument/2006/relationships" r:embed="rId94" cstate="print"/>
        <a:stretch>
          <a:fillRect/>
        </a:stretch>
      </xdr:blipFill>
      <xdr:spPr>
        <a:prstGeom prst="rect">
          <a:avLst/>
        </a:prstGeom>
      </xdr:spPr>
    </xdr:pic>
    <xdr:clientData/>
  </xdr:twoCellAnchor>
  <xdr:twoCellAnchor>
    <xdr:from>
      <xdr:col>24</xdr:col>
      <xdr:colOff>0</xdr:colOff>
      <xdr:row>31</xdr:row>
      <xdr:rowOff>0</xdr:rowOff>
    </xdr:from>
    <xdr:to>
      <xdr:col>25</xdr:col>
      <xdr:colOff>0</xdr:colOff>
      <xdr:row>31</xdr:row>
      <xdr:rowOff>1231688</xdr:rowOff>
    </xdr:to>
    <xdr:pic>
      <xdr:nvPicPr>
        <xdr:cNvPr id="97" name="Image 96" descr="Picture">
          <a:extLst>
            <a:ext uri="{FF2B5EF4-FFF2-40B4-BE49-F238E27FC236}">
              <a16:creationId xmlns:a16="http://schemas.microsoft.com/office/drawing/2014/main" id="{00000000-0008-0000-0000-000061000000}"/>
            </a:ext>
          </a:extLst>
        </xdr:cNvPr>
        <xdr:cNvPicPr/>
      </xdr:nvPicPr>
      <xdr:blipFill>
        <a:blip xmlns:r="http://schemas.openxmlformats.org/officeDocument/2006/relationships" r:embed="rId95" cstate="print"/>
        <a:stretch>
          <a:fillRect/>
        </a:stretch>
      </xdr:blipFill>
      <xdr:spPr>
        <a:prstGeom prst="rect">
          <a:avLst/>
        </a:prstGeom>
      </xdr:spPr>
    </xdr:pic>
    <xdr:clientData/>
  </xdr:twoCellAnchor>
  <xdr:twoCellAnchor>
    <xdr:from>
      <xdr:col>25</xdr:col>
      <xdr:colOff>0</xdr:colOff>
      <xdr:row>31</xdr:row>
      <xdr:rowOff>0</xdr:rowOff>
    </xdr:from>
    <xdr:to>
      <xdr:col>26</xdr:col>
      <xdr:colOff>0</xdr:colOff>
      <xdr:row>31</xdr:row>
      <xdr:rowOff>1231688</xdr:rowOff>
    </xdr:to>
    <xdr:pic>
      <xdr:nvPicPr>
        <xdr:cNvPr id="98" name="Image 97" descr="Picture">
          <a:extLst>
            <a:ext uri="{FF2B5EF4-FFF2-40B4-BE49-F238E27FC236}">
              <a16:creationId xmlns:a16="http://schemas.microsoft.com/office/drawing/2014/main" id="{00000000-0008-0000-0000-000062000000}"/>
            </a:ext>
          </a:extLst>
        </xdr:cNvPr>
        <xdr:cNvPicPr/>
      </xdr:nvPicPr>
      <xdr:blipFill>
        <a:blip xmlns:r="http://schemas.openxmlformats.org/officeDocument/2006/relationships" r:embed="rId96" cstate="print"/>
        <a:stretch>
          <a:fillRect/>
        </a:stretch>
      </xdr:blipFill>
      <xdr:spPr>
        <a:prstGeom prst="rect">
          <a:avLst/>
        </a:prstGeom>
      </xdr:spPr>
    </xdr:pic>
    <xdr:clientData/>
  </xdr:twoCellAnchor>
  <xdr:twoCellAnchor>
    <xdr:from>
      <xdr:col>26</xdr:col>
      <xdr:colOff>0</xdr:colOff>
      <xdr:row>31</xdr:row>
      <xdr:rowOff>0</xdr:rowOff>
    </xdr:from>
    <xdr:to>
      <xdr:col>27</xdr:col>
      <xdr:colOff>0</xdr:colOff>
      <xdr:row>31</xdr:row>
      <xdr:rowOff>1231688</xdr:rowOff>
    </xdr:to>
    <xdr:pic>
      <xdr:nvPicPr>
        <xdr:cNvPr id="99" name="Image 98" descr="Picture">
          <a:extLst>
            <a:ext uri="{FF2B5EF4-FFF2-40B4-BE49-F238E27FC236}">
              <a16:creationId xmlns:a16="http://schemas.microsoft.com/office/drawing/2014/main" id="{00000000-0008-0000-0000-000063000000}"/>
            </a:ext>
          </a:extLst>
        </xdr:cNvPr>
        <xdr:cNvPicPr/>
      </xdr:nvPicPr>
      <xdr:blipFill>
        <a:blip xmlns:r="http://schemas.openxmlformats.org/officeDocument/2006/relationships" r:embed="rId97" cstate="print"/>
        <a:stretch>
          <a:fillRect/>
        </a:stretch>
      </xdr:blipFill>
      <xdr:spPr>
        <a:prstGeom prst="rect">
          <a:avLst/>
        </a:prstGeom>
      </xdr:spPr>
    </xdr:pic>
    <xdr:clientData/>
  </xdr:twoCellAnchor>
  <xdr:twoCellAnchor>
    <xdr:from>
      <xdr:col>24</xdr:col>
      <xdr:colOff>0</xdr:colOff>
      <xdr:row>32</xdr:row>
      <xdr:rowOff>0</xdr:rowOff>
    </xdr:from>
    <xdr:to>
      <xdr:col>25</xdr:col>
      <xdr:colOff>0</xdr:colOff>
      <xdr:row>32</xdr:row>
      <xdr:rowOff>1231688</xdr:rowOff>
    </xdr:to>
    <xdr:pic>
      <xdr:nvPicPr>
        <xdr:cNvPr id="100" name="Image 99" descr="Picture">
          <a:extLst>
            <a:ext uri="{FF2B5EF4-FFF2-40B4-BE49-F238E27FC236}">
              <a16:creationId xmlns:a16="http://schemas.microsoft.com/office/drawing/2014/main" id="{00000000-0008-0000-0000-000064000000}"/>
            </a:ext>
          </a:extLst>
        </xdr:cNvPr>
        <xdr:cNvPicPr/>
      </xdr:nvPicPr>
      <xdr:blipFill>
        <a:blip xmlns:r="http://schemas.openxmlformats.org/officeDocument/2006/relationships" r:embed="rId98" cstate="print"/>
        <a:stretch>
          <a:fillRect/>
        </a:stretch>
      </xdr:blipFill>
      <xdr:spPr>
        <a:prstGeom prst="rect">
          <a:avLst/>
        </a:prstGeom>
      </xdr:spPr>
    </xdr:pic>
    <xdr:clientData/>
  </xdr:twoCellAnchor>
  <xdr:twoCellAnchor>
    <xdr:from>
      <xdr:col>25</xdr:col>
      <xdr:colOff>0</xdr:colOff>
      <xdr:row>32</xdr:row>
      <xdr:rowOff>0</xdr:rowOff>
    </xdr:from>
    <xdr:to>
      <xdr:col>25</xdr:col>
      <xdr:colOff>971550</xdr:colOff>
      <xdr:row>32</xdr:row>
      <xdr:rowOff>1231688</xdr:rowOff>
    </xdr:to>
    <xdr:pic>
      <xdr:nvPicPr>
        <xdr:cNvPr id="101" name="Image 100" descr="Picture">
          <a:extLst>
            <a:ext uri="{FF2B5EF4-FFF2-40B4-BE49-F238E27FC236}">
              <a16:creationId xmlns:a16="http://schemas.microsoft.com/office/drawing/2014/main" id="{00000000-0008-0000-0000-000065000000}"/>
            </a:ext>
          </a:extLst>
        </xdr:cNvPr>
        <xdr:cNvPicPr/>
      </xdr:nvPicPr>
      <xdr:blipFill>
        <a:blip xmlns:r="http://schemas.openxmlformats.org/officeDocument/2006/relationships" r:embed="rId99" cstate="print"/>
        <a:stretch>
          <a:fillRect/>
        </a:stretch>
      </xdr:blipFill>
      <xdr:spPr>
        <a:prstGeom prst="rect">
          <a:avLst/>
        </a:prstGeom>
      </xdr:spPr>
    </xdr:pic>
    <xdr:clientData/>
  </xdr:twoCellAnchor>
  <xdr:twoCellAnchor>
    <xdr:from>
      <xdr:col>25</xdr:col>
      <xdr:colOff>0</xdr:colOff>
      <xdr:row>32</xdr:row>
      <xdr:rowOff>0</xdr:rowOff>
    </xdr:from>
    <xdr:to>
      <xdr:col>26</xdr:col>
      <xdr:colOff>0</xdr:colOff>
      <xdr:row>32</xdr:row>
      <xdr:rowOff>1231688</xdr:rowOff>
    </xdr:to>
    <xdr:pic>
      <xdr:nvPicPr>
        <xdr:cNvPr id="102" name="Image 101" descr="Picture">
          <a:extLst>
            <a:ext uri="{FF2B5EF4-FFF2-40B4-BE49-F238E27FC236}">
              <a16:creationId xmlns:a16="http://schemas.microsoft.com/office/drawing/2014/main" id="{00000000-0008-0000-0000-000066000000}"/>
            </a:ext>
          </a:extLst>
        </xdr:cNvPr>
        <xdr:cNvPicPr/>
      </xdr:nvPicPr>
      <xdr:blipFill>
        <a:blip xmlns:r="http://schemas.openxmlformats.org/officeDocument/2006/relationships" r:embed="rId100" cstate="print"/>
        <a:stretch>
          <a:fillRect/>
        </a:stretch>
      </xdr:blipFill>
      <xdr:spPr>
        <a:prstGeom prst="rect">
          <a:avLst/>
        </a:prstGeom>
      </xdr:spPr>
    </xdr:pic>
    <xdr:clientData/>
  </xdr:twoCellAnchor>
  <xdr:twoCellAnchor>
    <xdr:from>
      <xdr:col>26</xdr:col>
      <xdr:colOff>0</xdr:colOff>
      <xdr:row>32</xdr:row>
      <xdr:rowOff>0</xdr:rowOff>
    </xdr:from>
    <xdr:to>
      <xdr:col>26</xdr:col>
      <xdr:colOff>971550</xdr:colOff>
      <xdr:row>32</xdr:row>
      <xdr:rowOff>1231688</xdr:rowOff>
    </xdr:to>
    <xdr:pic>
      <xdr:nvPicPr>
        <xdr:cNvPr id="103" name="Image 102" descr="Picture">
          <a:extLst>
            <a:ext uri="{FF2B5EF4-FFF2-40B4-BE49-F238E27FC236}">
              <a16:creationId xmlns:a16="http://schemas.microsoft.com/office/drawing/2014/main" id="{00000000-0008-0000-0000-000067000000}"/>
            </a:ext>
          </a:extLst>
        </xdr:cNvPr>
        <xdr:cNvPicPr/>
      </xdr:nvPicPr>
      <xdr:blipFill>
        <a:blip xmlns:r="http://schemas.openxmlformats.org/officeDocument/2006/relationships" r:embed="rId101" cstate="print"/>
        <a:stretch>
          <a:fillRect/>
        </a:stretch>
      </xdr:blipFill>
      <xdr:spPr>
        <a:prstGeom prst="rect">
          <a:avLst/>
        </a:prstGeom>
      </xdr:spPr>
    </xdr:pic>
    <xdr:clientData/>
  </xdr:twoCellAnchor>
  <xdr:twoCellAnchor>
    <xdr:from>
      <xdr:col>26</xdr:col>
      <xdr:colOff>0</xdr:colOff>
      <xdr:row>32</xdr:row>
      <xdr:rowOff>0</xdr:rowOff>
    </xdr:from>
    <xdr:to>
      <xdr:col>27</xdr:col>
      <xdr:colOff>0</xdr:colOff>
      <xdr:row>32</xdr:row>
      <xdr:rowOff>1231688</xdr:rowOff>
    </xdr:to>
    <xdr:pic>
      <xdr:nvPicPr>
        <xdr:cNvPr id="104" name="Image 103" descr="Picture">
          <a:extLst>
            <a:ext uri="{FF2B5EF4-FFF2-40B4-BE49-F238E27FC236}">
              <a16:creationId xmlns:a16="http://schemas.microsoft.com/office/drawing/2014/main" id="{00000000-0008-0000-0000-000068000000}"/>
            </a:ext>
          </a:extLst>
        </xdr:cNvPr>
        <xdr:cNvPicPr/>
      </xdr:nvPicPr>
      <xdr:blipFill>
        <a:blip xmlns:r="http://schemas.openxmlformats.org/officeDocument/2006/relationships" r:embed="rId102" cstate="print"/>
        <a:stretch>
          <a:fillRect/>
        </a:stretch>
      </xdr:blipFill>
      <xdr:spPr>
        <a:prstGeom prst="rect">
          <a:avLst/>
        </a:prstGeom>
      </xdr:spPr>
    </xdr:pic>
    <xdr:clientData/>
  </xdr:twoCellAnchor>
  <xdr:twoCellAnchor>
    <xdr:from>
      <xdr:col>27</xdr:col>
      <xdr:colOff>0</xdr:colOff>
      <xdr:row>32</xdr:row>
      <xdr:rowOff>0</xdr:rowOff>
    </xdr:from>
    <xdr:to>
      <xdr:col>27</xdr:col>
      <xdr:colOff>95250</xdr:colOff>
      <xdr:row>32</xdr:row>
      <xdr:rowOff>1231688</xdr:rowOff>
    </xdr:to>
    <xdr:pic>
      <xdr:nvPicPr>
        <xdr:cNvPr id="105" name="Image 104" descr="Picture">
          <a:extLst>
            <a:ext uri="{FF2B5EF4-FFF2-40B4-BE49-F238E27FC236}">
              <a16:creationId xmlns:a16="http://schemas.microsoft.com/office/drawing/2014/main" id="{00000000-0008-0000-0000-000069000000}"/>
            </a:ext>
          </a:extLst>
        </xdr:cNvPr>
        <xdr:cNvPicPr/>
      </xdr:nvPicPr>
      <xdr:blipFill>
        <a:blip xmlns:r="http://schemas.openxmlformats.org/officeDocument/2006/relationships" r:embed="rId103" cstate="print"/>
        <a:stretch>
          <a:fillRect/>
        </a:stretch>
      </xdr:blipFill>
      <xdr:spPr>
        <a:prstGeom prst="rect">
          <a:avLst/>
        </a:prstGeom>
      </xdr:spPr>
    </xdr:pic>
    <xdr:clientData/>
  </xdr:twoCellAnchor>
  <xdr:twoCellAnchor>
    <xdr:from>
      <xdr:col>24</xdr:col>
      <xdr:colOff>0</xdr:colOff>
      <xdr:row>33</xdr:row>
      <xdr:rowOff>0</xdr:rowOff>
    </xdr:from>
    <xdr:to>
      <xdr:col>25</xdr:col>
      <xdr:colOff>0</xdr:colOff>
      <xdr:row>33</xdr:row>
      <xdr:rowOff>1231688</xdr:rowOff>
    </xdr:to>
    <xdr:pic>
      <xdr:nvPicPr>
        <xdr:cNvPr id="106" name="Image 105" descr="Picture">
          <a:extLst>
            <a:ext uri="{FF2B5EF4-FFF2-40B4-BE49-F238E27FC236}">
              <a16:creationId xmlns:a16="http://schemas.microsoft.com/office/drawing/2014/main" id="{00000000-0008-0000-0000-00006A000000}"/>
            </a:ext>
          </a:extLst>
        </xdr:cNvPr>
        <xdr:cNvPicPr/>
      </xdr:nvPicPr>
      <xdr:blipFill>
        <a:blip xmlns:r="http://schemas.openxmlformats.org/officeDocument/2006/relationships" r:embed="rId104" cstate="print"/>
        <a:stretch>
          <a:fillRect/>
        </a:stretch>
      </xdr:blipFill>
      <xdr:spPr>
        <a:prstGeom prst="rect">
          <a:avLst/>
        </a:prstGeom>
      </xdr:spPr>
    </xdr:pic>
    <xdr:clientData/>
  </xdr:twoCellAnchor>
  <xdr:twoCellAnchor>
    <xdr:from>
      <xdr:col>25</xdr:col>
      <xdr:colOff>0</xdr:colOff>
      <xdr:row>33</xdr:row>
      <xdr:rowOff>0</xdr:rowOff>
    </xdr:from>
    <xdr:to>
      <xdr:col>26</xdr:col>
      <xdr:colOff>0</xdr:colOff>
      <xdr:row>33</xdr:row>
      <xdr:rowOff>1231688</xdr:rowOff>
    </xdr:to>
    <xdr:pic>
      <xdr:nvPicPr>
        <xdr:cNvPr id="107" name="Image 106" descr="Picture">
          <a:extLst>
            <a:ext uri="{FF2B5EF4-FFF2-40B4-BE49-F238E27FC236}">
              <a16:creationId xmlns:a16="http://schemas.microsoft.com/office/drawing/2014/main" id="{00000000-0008-0000-0000-00006B000000}"/>
            </a:ext>
          </a:extLst>
        </xdr:cNvPr>
        <xdr:cNvPicPr/>
      </xdr:nvPicPr>
      <xdr:blipFill>
        <a:blip xmlns:r="http://schemas.openxmlformats.org/officeDocument/2006/relationships" r:embed="rId105" cstate="print"/>
        <a:stretch>
          <a:fillRect/>
        </a:stretch>
      </xdr:blipFill>
      <xdr:spPr>
        <a:prstGeom prst="rect">
          <a:avLst/>
        </a:prstGeom>
      </xdr:spPr>
    </xdr:pic>
    <xdr:clientData/>
  </xdr:twoCellAnchor>
  <xdr:twoCellAnchor>
    <xdr:from>
      <xdr:col>26</xdr:col>
      <xdr:colOff>0</xdr:colOff>
      <xdr:row>33</xdr:row>
      <xdr:rowOff>0</xdr:rowOff>
    </xdr:from>
    <xdr:to>
      <xdr:col>27</xdr:col>
      <xdr:colOff>0</xdr:colOff>
      <xdr:row>33</xdr:row>
      <xdr:rowOff>1231688</xdr:rowOff>
    </xdr:to>
    <xdr:pic>
      <xdr:nvPicPr>
        <xdr:cNvPr id="108" name="Image 107" descr="Picture">
          <a:extLst>
            <a:ext uri="{FF2B5EF4-FFF2-40B4-BE49-F238E27FC236}">
              <a16:creationId xmlns:a16="http://schemas.microsoft.com/office/drawing/2014/main" id="{00000000-0008-0000-0000-00006C000000}"/>
            </a:ext>
          </a:extLst>
        </xdr:cNvPr>
        <xdr:cNvPicPr/>
      </xdr:nvPicPr>
      <xdr:blipFill>
        <a:blip xmlns:r="http://schemas.openxmlformats.org/officeDocument/2006/relationships" r:embed="rId106" cstate="print"/>
        <a:stretch>
          <a:fillRect/>
        </a:stretch>
      </xdr:blipFill>
      <xdr:spPr>
        <a:prstGeom prst="rect">
          <a:avLst/>
        </a:prstGeom>
      </xdr:spPr>
    </xdr:pic>
    <xdr:clientData/>
  </xdr:twoCellAnchor>
  <xdr:twoCellAnchor>
    <xdr:from>
      <xdr:col>24</xdr:col>
      <xdr:colOff>0</xdr:colOff>
      <xdr:row>34</xdr:row>
      <xdr:rowOff>0</xdr:rowOff>
    </xdr:from>
    <xdr:to>
      <xdr:col>25</xdr:col>
      <xdr:colOff>0</xdr:colOff>
      <xdr:row>34</xdr:row>
      <xdr:rowOff>1231688</xdr:rowOff>
    </xdr:to>
    <xdr:pic>
      <xdr:nvPicPr>
        <xdr:cNvPr id="109" name="Image 108" descr="Picture">
          <a:extLst>
            <a:ext uri="{FF2B5EF4-FFF2-40B4-BE49-F238E27FC236}">
              <a16:creationId xmlns:a16="http://schemas.microsoft.com/office/drawing/2014/main" id="{00000000-0008-0000-0000-00006D000000}"/>
            </a:ext>
          </a:extLst>
        </xdr:cNvPr>
        <xdr:cNvPicPr/>
      </xdr:nvPicPr>
      <xdr:blipFill>
        <a:blip xmlns:r="http://schemas.openxmlformats.org/officeDocument/2006/relationships" r:embed="rId107" cstate="print"/>
        <a:stretch>
          <a:fillRect/>
        </a:stretch>
      </xdr:blipFill>
      <xdr:spPr>
        <a:prstGeom prst="rect">
          <a:avLst/>
        </a:prstGeom>
      </xdr:spPr>
    </xdr:pic>
    <xdr:clientData/>
  </xdr:twoCellAnchor>
  <xdr:twoCellAnchor>
    <xdr:from>
      <xdr:col>25</xdr:col>
      <xdr:colOff>0</xdr:colOff>
      <xdr:row>34</xdr:row>
      <xdr:rowOff>0</xdr:rowOff>
    </xdr:from>
    <xdr:to>
      <xdr:col>26</xdr:col>
      <xdr:colOff>0</xdr:colOff>
      <xdr:row>34</xdr:row>
      <xdr:rowOff>1231688</xdr:rowOff>
    </xdr:to>
    <xdr:pic>
      <xdr:nvPicPr>
        <xdr:cNvPr id="110" name="Image 109" descr="Picture">
          <a:extLst>
            <a:ext uri="{FF2B5EF4-FFF2-40B4-BE49-F238E27FC236}">
              <a16:creationId xmlns:a16="http://schemas.microsoft.com/office/drawing/2014/main" id="{00000000-0008-0000-0000-00006E000000}"/>
            </a:ext>
          </a:extLst>
        </xdr:cNvPr>
        <xdr:cNvPicPr/>
      </xdr:nvPicPr>
      <xdr:blipFill>
        <a:blip xmlns:r="http://schemas.openxmlformats.org/officeDocument/2006/relationships" r:embed="rId108" cstate="print"/>
        <a:stretch>
          <a:fillRect/>
        </a:stretch>
      </xdr:blipFill>
      <xdr:spPr>
        <a:prstGeom prst="rect">
          <a:avLst/>
        </a:prstGeom>
      </xdr:spPr>
    </xdr:pic>
    <xdr:clientData/>
  </xdr:twoCellAnchor>
  <xdr:twoCellAnchor>
    <xdr:from>
      <xdr:col>26</xdr:col>
      <xdr:colOff>0</xdr:colOff>
      <xdr:row>34</xdr:row>
      <xdr:rowOff>0</xdr:rowOff>
    </xdr:from>
    <xdr:to>
      <xdr:col>27</xdr:col>
      <xdr:colOff>0</xdr:colOff>
      <xdr:row>34</xdr:row>
      <xdr:rowOff>1231688</xdr:rowOff>
    </xdr:to>
    <xdr:pic>
      <xdr:nvPicPr>
        <xdr:cNvPr id="111" name="Image 110" descr="Picture">
          <a:extLst>
            <a:ext uri="{FF2B5EF4-FFF2-40B4-BE49-F238E27FC236}">
              <a16:creationId xmlns:a16="http://schemas.microsoft.com/office/drawing/2014/main" id="{00000000-0008-0000-0000-00006F000000}"/>
            </a:ext>
          </a:extLst>
        </xdr:cNvPr>
        <xdr:cNvPicPr/>
      </xdr:nvPicPr>
      <xdr:blipFill>
        <a:blip xmlns:r="http://schemas.openxmlformats.org/officeDocument/2006/relationships" r:embed="rId109" cstate="print"/>
        <a:stretch>
          <a:fillRect/>
        </a:stretch>
      </xdr:blipFill>
      <xdr:spPr>
        <a:prstGeom prst="rect">
          <a:avLst/>
        </a:prstGeom>
      </xdr:spPr>
    </xdr:pic>
    <xdr:clientData/>
  </xdr:twoCellAnchor>
  <xdr:twoCellAnchor>
    <xdr:from>
      <xdr:col>24</xdr:col>
      <xdr:colOff>0</xdr:colOff>
      <xdr:row>35</xdr:row>
      <xdr:rowOff>0</xdr:rowOff>
    </xdr:from>
    <xdr:to>
      <xdr:col>25</xdr:col>
      <xdr:colOff>0</xdr:colOff>
      <xdr:row>35</xdr:row>
      <xdr:rowOff>1231688</xdr:rowOff>
    </xdr:to>
    <xdr:pic>
      <xdr:nvPicPr>
        <xdr:cNvPr id="112" name="Image 111" descr="Picture">
          <a:extLst>
            <a:ext uri="{FF2B5EF4-FFF2-40B4-BE49-F238E27FC236}">
              <a16:creationId xmlns:a16="http://schemas.microsoft.com/office/drawing/2014/main" id="{00000000-0008-0000-0000-000070000000}"/>
            </a:ext>
          </a:extLst>
        </xdr:cNvPr>
        <xdr:cNvPicPr/>
      </xdr:nvPicPr>
      <xdr:blipFill>
        <a:blip xmlns:r="http://schemas.openxmlformats.org/officeDocument/2006/relationships" r:embed="rId110" cstate="print"/>
        <a:stretch>
          <a:fillRect/>
        </a:stretch>
      </xdr:blipFill>
      <xdr:spPr>
        <a:prstGeom prst="rect">
          <a:avLst/>
        </a:prstGeom>
      </xdr:spPr>
    </xdr:pic>
    <xdr:clientData/>
  </xdr:twoCellAnchor>
  <xdr:twoCellAnchor>
    <xdr:from>
      <xdr:col>25</xdr:col>
      <xdr:colOff>0</xdr:colOff>
      <xdr:row>35</xdr:row>
      <xdr:rowOff>0</xdr:rowOff>
    </xdr:from>
    <xdr:to>
      <xdr:col>26</xdr:col>
      <xdr:colOff>0</xdr:colOff>
      <xdr:row>35</xdr:row>
      <xdr:rowOff>1231688</xdr:rowOff>
    </xdr:to>
    <xdr:pic>
      <xdr:nvPicPr>
        <xdr:cNvPr id="113" name="Image 112" descr="Picture">
          <a:extLst>
            <a:ext uri="{FF2B5EF4-FFF2-40B4-BE49-F238E27FC236}">
              <a16:creationId xmlns:a16="http://schemas.microsoft.com/office/drawing/2014/main" id="{00000000-0008-0000-0000-000071000000}"/>
            </a:ext>
          </a:extLst>
        </xdr:cNvPr>
        <xdr:cNvPicPr/>
      </xdr:nvPicPr>
      <xdr:blipFill>
        <a:blip xmlns:r="http://schemas.openxmlformats.org/officeDocument/2006/relationships" r:embed="rId111" cstate="print"/>
        <a:stretch>
          <a:fillRect/>
        </a:stretch>
      </xdr:blipFill>
      <xdr:spPr>
        <a:prstGeom prst="rect">
          <a:avLst/>
        </a:prstGeom>
      </xdr:spPr>
    </xdr:pic>
    <xdr:clientData/>
  </xdr:twoCellAnchor>
  <xdr:twoCellAnchor>
    <xdr:from>
      <xdr:col>26</xdr:col>
      <xdr:colOff>0</xdr:colOff>
      <xdr:row>35</xdr:row>
      <xdr:rowOff>0</xdr:rowOff>
    </xdr:from>
    <xdr:to>
      <xdr:col>27</xdr:col>
      <xdr:colOff>0</xdr:colOff>
      <xdr:row>35</xdr:row>
      <xdr:rowOff>1231688</xdr:rowOff>
    </xdr:to>
    <xdr:pic>
      <xdr:nvPicPr>
        <xdr:cNvPr id="114" name="Image 113" descr="Picture">
          <a:extLst>
            <a:ext uri="{FF2B5EF4-FFF2-40B4-BE49-F238E27FC236}">
              <a16:creationId xmlns:a16="http://schemas.microsoft.com/office/drawing/2014/main" id="{00000000-0008-0000-0000-000072000000}"/>
            </a:ext>
          </a:extLst>
        </xdr:cNvPr>
        <xdr:cNvPicPr/>
      </xdr:nvPicPr>
      <xdr:blipFill>
        <a:blip xmlns:r="http://schemas.openxmlformats.org/officeDocument/2006/relationships" r:embed="rId112" cstate="print"/>
        <a:stretch>
          <a:fillRect/>
        </a:stretch>
      </xdr:blipFill>
      <xdr:spPr>
        <a:prstGeom prst="rect">
          <a:avLst/>
        </a:prstGeom>
      </xdr:spPr>
    </xdr:pic>
    <xdr:clientData/>
  </xdr:twoCellAnchor>
  <xdr:twoCellAnchor>
    <xdr:from>
      <xdr:col>24</xdr:col>
      <xdr:colOff>0</xdr:colOff>
      <xdr:row>36</xdr:row>
      <xdr:rowOff>0</xdr:rowOff>
    </xdr:from>
    <xdr:to>
      <xdr:col>25</xdr:col>
      <xdr:colOff>0</xdr:colOff>
      <xdr:row>36</xdr:row>
      <xdr:rowOff>1231688</xdr:rowOff>
    </xdr:to>
    <xdr:pic>
      <xdr:nvPicPr>
        <xdr:cNvPr id="115" name="Image 114" descr="Picture">
          <a:extLst>
            <a:ext uri="{FF2B5EF4-FFF2-40B4-BE49-F238E27FC236}">
              <a16:creationId xmlns:a16="http://schemas.microsoft.com/office/drawing/2014/main" id="{00000000-0008-0000-0000-000073000000}"/>
            </a:ext>
          </a:extLst>
        </xdr:cNvPr>
        <xdr:cNvPicPr/>
      </xdr:nvPicPr>
      <xdr:blipFill>
        <a:blip xmlns:r="http://schemas.openxmlformats.org/officeDocument/2006/relationships" r:embed="rId113" cstate="print"/>
        <a:stretch>
          <a:fillRect/>
        </a:stretch>
      </xdr:blipFill>
      <xdr:spPr>
        <a:prstGeom prst="rect">
          <a:avLst/>
        </a:prstGeom>
      </xdr:spPr>
    </xdr:pic>
    <xdr:clientData/>
  </xdr:twoCellAnchor>
  <xdr:twoCellAnchor>
    <xdr:from>
      <xdr:col>25</xdr:col>
      <xdr:colOff>0</xdr:colOff>
      <xdr:row>36</xdr:row>
      <xdr:rowOff>0</xdr:rowOff>
    </xdr:from>
    <xdr:to>
      <xdr:col>26</xdr:col>
      <xdr:colOff>0</xdr:colOff>
      <xdr:row>36</xdr:row>
      <xdr:rowOff>1231688</xdr:rowOff>
    </xdr:to>
    <xdr:pic>
      <xdr:nvPicPr>
        <xdr:cNvPr id="116" name="Image 115" descr="Picture">
          <a:extLst>
            <a:ext uri="{FF2B5EF4-FFF2-40B4-BE49-F238E27FC236}">
              <a16:creationId xmlns:a16="http://schemas.microsoft.com/office/drawing/2014/main" id="{00000000-0008-0000-0000-000074000000}"/>
            </a:ext>
          </a:extLst>
        </xdr:cNvPr>
        <xdr:cNvPicPr/>
      </xdr:nvPicPr>
      <xdr:blipFill>
        <a:blip xmlns:r="http://schemas.openxmlformats.org/officeDocument/2006/relationships" r:embed="rId114" cstate="print"/>
        <a:stretch>
          <a:fillRect/>
        </a:stretch>
      </xdr:blipFill>
      <xdr:spPr>
        <a:prstGeom prst="rect">
          <a:avLst/>
        </a:prstGeom>
      </xdr:spPr>
    </xdr:pic>
    <xdr:clientData/>
  </xdr:twoCellAnchor>
  <xdr:twoCellAnchor>
    <xdr:from>
      <xdr:col>26</xdr:col>
      <xdr:colOff>0</xdr:colOff>
      <xdr:row>36</xdr:row>
      <xdr:rowOff>0</xdr:rowOff>
    </xdr:from>
    <xdr:to>
      <xdr:col>27</xdr:col>
      <xdr:colOff>0</xdr:colOff>
      <xdr:row>36</xdr:row>
      <xdr:rowOff>1231688</xdr:rowOff>
    </xdr:to>
    <xdr:pic>
      <xdr:nvPicPr>
        <xdr:cNvPr id="117" name="Image 116" descr="Picture">
          <a:extLst>
            <a:ext uri="{FF2B5EF4-FFF2-40B4-BE49-F238E27FC236}">
              <a16:creationId xmlns:a16="http://schemas.microsoft.com/office/drawing/2014/main" id="{00000000-0008-0000-0000-000075000000}"/>
            </a:ext>
          </a:extLst>
        </xdr:cNvPr>
        <xdr:cNvPicPr/>
      </xdr:nvPicPr>
      <xdr:blipFill>
        <a:blip xmlns:r="http://schemas.openxmlformats.org/officeDocument/2006/relationships" r:embed="rId115" cstate="print"/>
        <a:stretch>
          <a:fillRect/>
        </a:stretch>
      </xdr:blipFill>
      <xdr:spPr>
        <a:prstGeom prst="rect">
          <a:avLst/>
        </a:prstGeom>
      </xdr:spPr>
    </xdr:pic>
    <xdr:clientData/>
  </xdr:twoCellAnchor>
  <xdr:twoCellAnchor>
    <xdr:from>
      <xdr:col>24</xdr:col>
      <xdr:colOff>0</xdr:colOff>
      <xdr:row>37</xdr:row>
      <xdr:rowOff>0</xdr:rowOff>
    </xdr:from>
    <xdr:to>
      <xdr:col>25</xdr:col>
      <xdr:colOff>0</xdr:colOff>
      <xdr:row>37</xdr:row>
      <xdr:rowOff>1231688</xdr:rowOff>
    </xdr:to>
    <xdr:pic>
      <xdr:nvPicPr>
        <xdr:cNvPr id="118" name="Image 117" descr="Picture">
          <a:extLst>
            <a:ext uri="{FF2B5EF4-FFF2-40B4-BE49-F238E27FC236}">
              <a16:creationId xmlns:a16="http://schemas.microsoft.com/office/drawing/2014/main" id="{00000000-0008-0000-0000-000076000000}"/>
            </a:ext>
          </a:extLst>
        </xdr:cNvPr>
        <xdr:cNvPicPr/>
      </xdr:nvPicPr>
      <xdr:blipFill>
        <a:blip xmlns:r="http://schemas.openxmlformats.org/officeDocument/2006/relationships" r:embed="rId116" cstate="print"/>
        <a:stretch>
          <a:fillRect/>
        </a:stretch>
      </xdr:blipFill>
      <xdr:spPr>
        <a:prstGeom prst="rect">
          <a:avLst/>
        </a:prstGeom>
      </xdr:spPr>
    </xdr:pic>
    <xdr:clientData/>
  </xdr:twoCellAnchor>
  <xdr:twoCellAnchor>
    <xdr:from>
      <xdr:col>25</xdr:col>
      <xdr:colOff>0</xdr:colOff>
      <xdr:row>37</xdr:row>
      <xdr:rowOff>0</xdr:rowOff>
    </xdr:from>
    <xdr:to>
      <xdr:col>26</xdr:col>
      <xdr:colOff>0</xdr:colOff>
      <xdr:row>37</xdr:row>
      <xdr:rowOff>1231688</xdr:rowOff>
    </xdr:to>
    <xdr:pic>
      <xdr:nvPicPr>
        <xdr:cNvPr id="119" name="Image 118" descr="Picture">
          <a:extLst>
            <a:ext uri="{FF2B5EF4-FFF2-40B4-BE49-F238E27FC236}">
              <a16:creationId xmlns:a16="http://schemas.microsoft.com/office/drawing/2014/main" id="{00000000-0008-0000-0000-000077000000}"/>
            </a:ext>
          </a:extLst>
        </xdr:cNvPr>
        <xdr:cNvPicPr/>
      </xdr:nvPicPr>
      <xdr:blipFill>
        <a:blip xmlns:r="http://schemas.openxmlformats.org/officeDocument/2006/relationships" r:embed="rId117" cstate="print"/>
        <a:stretch>
          <a:fillRect/>
        </a:stretch>
      </xdr:blipFill>
      <xdr:spPr>
        <a:prstGeom prst="rect">
          <a:avLst/>
        </a:prstGeom>
      </xdr:spPr>
    </xdr:pic>
    <xdr:clientData/>
  </xdr:twoCellAnchor>
  <xdr:twoCellAnchor>
    <xdr:from>
      <xdr:col>26</xdr:col>
      <xdr:colOff>0</xdr:colOff>
      <xdr:row>37</xdr:row>
      <xdr:rowOff>0</xdr:rowOff>
    </xdr:from>
    <xdr:to>
      <xdr:col>27</xdr:col>
      <xdr:colOff>0</xdr:colOff>
      <xdr:row>37</xdr:row>
      <xdr:rowOff>1231688</xdr:rowOff>
    </xdr:to>
    <xdr:pic>
      <xdr:nvPicPr>
        <xdr:cNvPr id="120" name="Image 119" descr="Picture">
          <a:extLst>
            <a:ext uri="{FF2B5EF4-FFF2-40B4-BE49-F238E27FC236}">
              <a16:creationId xmlns:a16="http://schemas.microsoft.com/office/drawing/2014/main" id="{00000000-0008-0000-0000-000078000000}"/>
            </a:ext>
          </a:extLst>
        </xdr:cNvPr>
        <xdr:cNvPicPr/>
      </xdr:nvPicPr>
      <xdr:blipFill>
        <a:blip xmlns:r="http://schemas.openxmlformats.org/officeDocument/2006/relationships" r:embed="rId118" cstate="print"/>
        <a:stretch>
          <a:fillRect/>
        </a:stretch>
      </xdr:blipFill>
      <xdr:spPr>
        <a:prstGeom prst="rect">
          <a:avLst/>
        </a:prstGeom>
      </xdr:spPr>
    </xdr:pic>
    <xdr:clientData/>
  </xdr:twoCellAnchor>
  <xdr:twoCellAnchor>
    <xdr:from>
      <xdr:col>24</xdr:col>
      <xdr:colOff>0</xdr:colOff>
      <xdr:row>38</xdr:row>
      <xdr:rowOff>0</xdr:rowOff>
    </xdr:from>
    <xdr:to>
      <xdr:col>25</xdr:col>
      <xdr:colOff>0</xdr:colOff>
      <xdr:row>38</xdr:row>
      <xdr:rowOff>1231688</xdr:rowOff>
    </xdr:to>
    <xdr:pic>
      <xdr:nvPicPr>
        <xdr:cNvPr id="121" name="Image 120" descr="Picture">
          <a:extLst>
            <a:ext uri="{FF2B5EF4-FFF2-40B4-BE49-F238E27FC236}">
              <a16:creationId xmlns:a16="http://schemas.microsoft.com/office/drawing/2014/main" id="{00000000-0008-0000-0000-000079000000}"/>
            </a:ext>
          </a:extLst>
        </xdr:cNvPr>
        <xdr:cNvPicPr/>
      </xdr:nvPicPr>
      <xdr:blipFill>
        <a:blip xmlns:r="http://schemas.openxmlformats.org/officeDocument/2006/relationships" r:embed="rId119" cstate="print"/>
        <a:stretch>
          <a:fillRect/>
        </a:stretch>
      </xdr:blipFill>
      <xdr:spPr>
        <a:prstGeom prst="rect">
          <a:avLst/>
        </a:prstGeom>
      </xdr:spPr>
    </xdr:pic>
    <xdr:clientData/>
  </xdr:twoCellAnchor>
  <xdr:twoCellAnchor>
    <xdr:from>
      <xdr:col>25</xdr:col>
      <xdr:colOff>0</xdr:colOff>
      <xdr:row>38</xdr:row>
      <xdr:rowOff>0</xdr:rowOff>
    </xdr:from>
    <xdr:to>
      <xdr:col>26</xdr:col>
      <xdr:colOff>0</xdr:colOff>
      <xdr:row>38</xdr:row>
      <xdr:rowOff>1231688</xdr:rowOff>
    </xdr:to>
    <xdr:pic>
      <xdr:nvPicPr>
        <xdr:cNvPr id="122" name="Image 121" descr="Picture">
          <a:extLst>
            <a:ext uri="{FF2B5EF4-FFF2-40B4-BE49-F238E27FC236}">
              <a16:creationId xmlns:a16="http://schemas.microsoft.com/office/drawing/2014/main" id="{00000000-0008-0000-0000-00007A000000}"/>
            </a:ext>
          </a:extLst>
        </xdr:cNvPr>
        <xdr:cNvPicPr/>
      </xdr:nvPicPr>
      <xdr:blipFill>
        <a:blip xmlns:r="http://schemas.openxmlformats.org/officeDocument/2006/relationships" r:embed="rId120" cstate="print"/>
        <a:stretch>
          <a:fillRect/>
        </a:stretch>
      </xdr:blipFill>
      <xdr:spPr>
        <a:prstGeom prst="rect">
          <a:avLst/>
        </a:prstGeom>
      </xdr:spPr>
    </xdr:pic>
    <xdr:clientData/>
  </xdr:twoCellAnchor>
  <xdr:twoCellAnchor>
    <xdr:from>
      <xdr:col>26</xdr:col>
      <xdr:colOff>0</xdr:colOff>
      <xdr:row>38</xdr:row>
      <xdr:rowOff>0</xdr:rowOff>
    </xdr:from>
    <xdr:to>
      <xdr:col>27</xdr:col>
      <xdr:colOff>0</xdr:colOff>
      <xdr:row>38</xdr:row>
      <xdr:rowOff>1231688</xdr:rowOff>
    </xdr:to>
    <xdr:pic>
      <xdr:nvPicPr>
        <xdr:cNvPr id="123" name="Image 122" descr="Picture">
          <a:extLst>
            <a:ext uri="{FF2B5EF4-FFF2-40B4-BE49-F238E27FC236}">
              <a16:creationId xmlns:a16="http://schemas.microsoft.com/office/drawing/2014/main" id="{00000000-0008-0000-0000-00007B000000}"/>
            </a:ext>
          </a:extLst>
        </xdr:cNvPr>
        <xdr:cNvPicPr/>
      </xdr:nvPicPr>
      <xdr:blipFill>
        <a:blip xmlns:r="http://schemas.openxmlformats.org/officeDocument/2006/relationships" r:embed="rId121" cstate="print"/>
        <a:stretch>
          <a:fillRect/>
        </a:stretch>
      </xdr:blipFill>
      <xdr:spPr>
        <a:prstGeom prst="rect">
          <a:avLst/>
        </a:prstGeom>
      </xdr:spPr>
    </xdr:pic>
    <xdr:clientData/>
  </xdr:twoCellAnchor>
  <xdr:twoCellAnchor>
    <xdr:from>
      <xdr:col>24</xdr:col>
      <xdr:colOff>0</xdr:colOff>
      <xdr:row>39</xdr:row>
      <xdr:rowOff>0</xdr:rowOff>
    </xdr:from>
    <xdr:to>
      <xdr:col>25</xdr:col>
      <xdr:colOff>0</xdr:colOff>
      <xdr:row>39</xdr:row>
      <xdr:rowOff>1231688</xdr:rowOff>
    </xdr:to>
    <xdr:pic>
      <xdr:nvPicPr>
        <xdr:cNvPr id="124" name="Image 123" descr="Picture">
          <a:extLst>
            <a:ext uri="{FF2B5EF4-FFF2-40B4-BE49-F238E27FC236}">
              <a16:creationId xmlns:a16="http://schemas.microsoft.com/office/drawing/2014/main" id="{00000000-0008-0000-0000-00007C000000}"/>
            </a:ext>
          </a:extLst>
        </xdr:cNvPr>
        <xdr:cNvPicPr/>
      </xdr:nvPicPr>
      <xdr:blipFill>
        <a:blip xmlns:r="http://schemas.openxmlformats.org/officeDocument/2006/relationships" r:embed="rId122" cstate="print"/>
        <a:stretch>
          <a:fillRect/>
        </a:stretch>
      </xdr:blipFill>
      <xdr:spPr>
        <a:prstGeom prst="rect">
          <a:avLst/>
        </a:prstGeom>
      </xdr:spPr>
    </xdr:pic>
    <xdr:clientData/>
  </xdr:twoCellAnchor>
  <xdr:twoCellAnchor>
    <xdr:from>
      <xdr:col>25</xdr:col>
      <xdr:colOff>0</xdr:colOff>
      <xdr:row>39</xdr:row>
      <xdr:rowOff>0</xdr:rowOff>
    </xdr:from>
    <xdr:to>
      <xdr:col>26</xdr:col>
      <xdr:colOff>0</xdr:colOff>
      <xdr:row>39</xdr:row>
      <xdr:rowOff>1231688</xdr:rowOff>
    </xdr:to>
    <xdr:pic>
      <xdr:nvPicPr>
        <xdr:cNvPr id="125" name="Image 124" descr="Picture">
          <a:extLst>
            <a:ext uri="{FF2B5EF4-FFF2-40B4-BE49-F238E27FC236}">
              <a16:creationId xmlns:a16="http://schemas.microsoft.com/office/drawing/2014/main" id="{00000000-0008-0000-0000-00007D000000}"/>
            </a:ext>
          </a:extLst>
        </xdr:cNvPr>
        <xdr:cNvPicPr/>
      </xdr:nvPicPr>
      <xdr:blipFill>
        <a:blip xmlns:r="http://schemas.openxmlformats.org/officeDocument/2006/relationships" r:embed="rId123" cstate="print"/>
        <a:stretch>
          <a:fillRect/>
        </a:stretch>
      </xdr:blipFill>
      <xdr:spPr>
        <a:prstGeom prst="rect">
          <a:avLst/>
        </a:prstGeom>
      </xdr:spPr>
    </xdr:pic>
    <xdr:clientData/>
  </xdr:twoCellAnchor>
  <xdr:twoCellAnchor>
    <xdr:from>
      <xdr:col>26</xdr:col>
      <xdr:colOff>0</xdr:colOff>
      <xdr:row>39</xdr:row>
      <xdr:rowOff>0</xdr:rowOff>
    </xdr:from>
    <xdr:to>
      <xdr:col>27</xdr:col>
      <xdr:colOff>0</xdr:colOff>
      <xdr:row>39</xdr:row>
      <xdr:rowOff>1231688</xdr:rowOff>
    </xdr:to>
    <xdr:pic>
      <xdr:nvPicPr>
        <xdr:cNvPr id="126" name="Image 125" descr="Picture">
          <a:extLst>
            <a:ext uri="{FF2B5EF4-FFF2-40B4-BE49-F238E27FC236}">
              <a16:creationId xmlns:a16="http://schemas.microsoft.com/office/drawing/2014/main" id="{00000000-0008-0000-0000-00007E000000}"/>
            </a:ext>
          </a:extLst>
        </xdr:cNvPr>
        <xdr:cNvPicPr/>
      </xdr:nvPicPr>
      <xdr:blipFill>
        <a:blip xmlns:r="http://schemas.openxmlformats.org/officeDocument/2006/relationships" r:embed="rId124" cstate="print"/>
        <a:stretch>
          <a:fillRect/>
        </a:stretch>
      </xdr:blipFill>
      <xdr:spPr>
        <a:prstGeom prst="rect">
          <a:avLst/>
        </a:prstGeom>
      </xdr:spPr>
    </xdr:pic>
    <xdr:clientData/>
  </xdr:twoCellAnchor>
  <xdr:twoCellAnchor>
    <xdr:from>
      <xdr:col>24</xdr:col>
      <xdr:colOff>0</xdr:colOff>
      <xdr:row>40</xdr:row>
      <xdr:rowOff>0</xdr:rowOff>
    </xdr:from>
    <xdr:to>
      <xdr:col>25</xdr:col>
      <xdr:colOff>0</xdr:colOff>
      <xdr:row>40</xdr:row>
      <xdr:rowOff>1231688</xdr:rowOff>
    </xdr:to>
    <xdr:pic>
      <xdr:nvPicPr>
        <xdr:cNvPr id="127" name="Image 126" descr="Picture">
          <a:extLst>
            <a:ext uri="{FF2B5EF4-FFF2-40B4-BE49-F238E27FC236}">
              <a16:creationId xmlns:a16="http://schemas.microsoft.com/office/drawing/2014/main" id="{00000000-0008-0000-0000-00007F000000}"/>
            </a:ext>
          </a:extLst>
        </xdr:cNvPr>
        <xdr:cNvPicPr/>
      </xdr:nvPicPr>
      <xdr:blipFill>
        <a:blip xmlns:r="http://schemas.openxmlformats.org/officeDocument/2006/relationships" r:embed="rId125" cstate="print"/>
        <a:stretch>
          <a:fillRect/>
        </a:stretch>
      </xdr:blipFill>
      <xdr:spPr>
        <a:prstGeom prst="rect">
          <a:avLst/>
        </a:prstGeom>
      </xdr:spPr>
    </xdr:pic>
    <xdr:clientData/>
  </xdr:twoCellAnchor>
  <xdr:twoCellAnchor>
    <xdr:from>
      <xdr:col>25</xdr:col>
      <xdr:colOff>0</xdr:colOff>
      <xdr:row>40</xdr:row>
      <xdr:rowOff>0</xdr:rowOff>
    </xdr:from>
    <xdr:to>
      <xdr:col>26</xdr:col>
      <xdr:colOff>0</xdr:colOff>
      <xdr:row>40</xdr:row>
      <xdr:rowOff>1231688</xdr:rowOff>
    </xdr:to>
    <xdr:pic>
      <xdr:nvPicPr>
        <xdr:cNvPr id="128" name="Image 127" descr="Picture">
          <a:extLst>
            <a:ext uri="{FF2B5EF4-FFF2-40B4-BE49-F238E27FC236}">
              <a16:creationId xmlns:a16="http://schemas.microsoft.com/office/drawing/2014/main" id="{00000000-0008-0000-0000-000080000000}"/>
            </a:ext>
          </a:extLst>
        </xdr:cNvPr>
        <xdr:cNvPicPr/>
      </xdr:nvPicPr>
      <xdr:blipFill>
        <a:blip xmlns:r="http://schemas.openxmlformats.org/officeDocument/2006/relationships" r:embed="rId126" cstate="print"/>
        <a:stretch>
          <a:fillRect/>
        </a:stretch>
      </xdr:blipFill>
      <xdr:spPr>
        <a:prstGeom prst="rect">
          <a:avLst/>
        </a:prstGeom>
      </xdr:spPr>
    </xdr:pic>
    <xdr:clientData/>
  </xdr:twoCellAnchor>
  <xdr:twoCellAnchor>
    <xdr:from>
      <xdr:col>26</xdr:col>
      <xdr:colOff>0</xdr:colOff>
      <xdr:row>40</xdr:row>
      <xdr:rowOff>0</xdr:rowOff>
    </xdr:from>
    <xdr:to>
      <xdr:col>27</xdr:col>
      <xdr:colOff>0</xdr:colOff>
      <xdr:row>40</xdr:row>
      <xdr:rowOff>1231688</xdr:rowOff>
    </xdr:to>
    <xdr:pic>
      <xdr:nvPicPr>
        <xdr:cNvPr id="129" name="Image 128" descr="Picture">
          <a:extLst>
            <a:ext uri="{FF2B5EF4-FFF2-40B4-BE49-F238E27FC236}">
              <a16:creationId xmlns:a16="http://schemas.microsoft.com/office/drawing/2014/main" id="{00000000-0008-0000-0000-000081000000}"/>
            </a:ext>
          </a:extLst>
        </xdr:cNvPr>
        <xdr:cNvPicPr/>
      </xdr:nvPicPr>
      <xdr:blipFill>
        <a:blip xmlns:r="http://schemas.openxmlformats.org/officeDocument/2006/relationships" r:embed="rId127" cstate="print"/>
        <a:stretch>
          <a:fillRect/>
        </a:stretch>
      </xdr:blipFill>
      <xdr:spPr>
        <a:prstGeom prst="rect">
          <a:avLst/>
        </a:prstGeom>
      </xdr:spPr>
    </xdr:pic>
    <xdr:clientData/>
  </xdr:twoCellAnchor>
  <xdr:twoCellAnchor>
    <xdr:from>
      <xdr:col>24</xdr:col>
      <xdr:colOff>0</xdr:colOff>
      <xdr:row>41</xdr:row>
      <xdr:rowOff>0</xdr:rowOff>
    </xdr:from>
    <xdr:to>
      <xdr:col>25</xdr:col>
      <xdr:colOff>0</xdr:colOff>
      <xdr:row>41</xdr:row>
      <xdr:rowOff>1231688</xdr:rowOff>
    </xdr:to>
    <xdr:pic>
      <xdr:nvPicPr>
        <xdr:cNvPr id="130" name="Image 129" descr="Picture">
          <a:extLst>
            <a:ext uri="{FF2B5EF4-FFF2-40B4-BE49-F238E27FC236}">
              <a16:creationId xmlns:a16="http://schemas.microsoft.com/office/drawing/2014/main" id="{00000000-0008-0000-0000-000082000000}"/>
            </a:ext>
          </a:extLst>
        </xdr:cNvPr>
        <xdr:cNvPicPr/>
      </xdr:nvPicPr>
      <xdr:blipFill>
        <a:blip xmlns:r="http://schemas.openxmlformats.org/officeDocument/2006/relationships" r:embed="rId128" cstate="print"/>
        <a:stretch>
          <a:fillRect/>
        </a:stretch>
      </xdr:blipFill>
      <xdr:spPr>
        <a:prstGeom prst="rect">
          <a:avLst/>
        </a:prstGeom>
      </xdr:spPr>
    </xdr:pic>
    <xdr:clientData/>
  </xdr:twoCellAnchor>
  <xdr:twoCellAnchor>
    <xdr:from>
      <xdr:col>25</xdr:col>
      <xdr:colOff>0</xdr:colOff>
      <xdr:row>41</xdr:row>
      <xdr:rowOff>0</xdr:rowOff>
    </xdr:from>
    <xdr:to>
      <xdr:col>26</xdr:col>
      <xdr:colOff>0</xdr:colOff>
      <xdr:row>41</xdr:row>
      <xdr:rowOff>1231688</xdr:rowOff>
    </xdr:to>
    <xdr:pic>
      <xdr:nvPicPr>
        <xdr:cNvPr id="131" name="Image 130" descr="Picture">
          <a:extLst>
            <a:ext uri="{FF2B5EF4-FFF2-40B4-BE49-F238E27FC236}">
              <a16:creationId xmlns:a16="http://schemas.microsoft.com/office/drawing/2014/main" id="{00000000-0008-0000-0000-000083000000}"/>
            </a:ext>
          </a:extLst>
        </xdr:cNvPr>
        <xdr:cNvPicPr/>
      </xdr:nvPicPr>
      <xdr:blipFill>
        <a:blip xmlns:r="http://schemas.openxmlformats.org/officeDocument/2006/relationships" r:embed="rId129" cstate="print"/>
        <a:stretch>
          <a:fillRect/>
        </a:stretch>
      </xdr:blipFill>
      <xdr:spPr>
        <a:prstGeom prst="rect">
          <a:avLst/>
        </a:prstGeom>
      </xdr:spPr>
    </xdr:pic>
    <xdr:clientData/>
  </xdr:twoCellAnchor>
  <xdr:twoCellAnchor>
    <xdr:from>
      <xdr:col>26</xdr:col>
      <xdr:colOff>0</xdr:colOff>
      <xdr:row>41</xdr:row>
      <xdr:rowOff>0</xdr:rowOff>
    </xdr:from>
    <xdr:to>
      <xdr:col>27</xdr:col>
      <xdr:colOff>0</xdr:colOff>
      <xdr:row>41</xdr:row>
      <xdr:rowOff>1231688</xdr:rowOff>
    </xdr:to>
    <xdr:pic>
      <xdr:nvPicPr>
        <xdr:cNvPr id="132" name="Image 131" descr="Picture">
          <a:extLst>
            <a:ext uri="{FF2B5EF4-FFF2-40B4-BE49-F238E27FC236}">
              <a16:creationId xmlns:a16="http://schemas.microsoft.com/office/drawing/2014/main" id="{00000000-0008-0000-0000-000084000000}"/>
            </a:ext>
          </a:extLst>
        </xdr:cNvPr>
        <xdr:cNvPicPr/>
      </xdr:nvPicPr>
      <xdr:blipFill>
        <a:blip xmlns:r="http://schemas.openxmlformats.org/officeDocument/2006/relationships" r:embed="rId130" cstate="print"/>
        <a:stretch>
          <a:fillRect/>
        </a:stretch>
      </xdr:blipFill>
      <xdr:spPr>
        <a:prstGeom prst="rect">
          <a:avLst/>
        </a:prstGeom>
      </xdr:spPr>
    </xdr:pic>
    <xdr:clientData/>
  </xdr:twoCellAnchor>
  <xdr:twoCellAnchor>
    <xdr:from>
      <xdr:col>24</xdr:col>
      <xdr:colOff>0</xdr:colOff>
      <xdr:row>42</xdr:row>
      <xdr:rowOff>0</xdr:rowOff>
    </xdr:from>
    <xdr:to>
      <xdr:col>25</xdr:col>
      <xdr:colOff>0</xdr:colOff>
      <xdr:row>42</xdr:row>
      <xdr:rowOff>1231688</xdr:rowOff>
    </xdr:to>
    <xdr:pic>
      <xdr:nvPicPr>
        <xdr:cNvPr id="133" name="Image 132" descr="Picture">
          <a:extLst>
            <a:ext uri="{FF2B5EF4-FFF2-40B4-BE49-F238E27FC236}">
              <a16:creationId xmlns:a16="http://schemas.microsoft.com/office/drawing/2014/main" id="{00000000-0008-0000-0000-000085000000}"/>
            </a:ext>
          </a:extLst>
        </xdr:cNvPr>
        <xdr:cNvPicPr/>
      </xdr:nvPicPr>
      <xdr:blipFill>
        <a:blip xmlns:r="http://schemas.openxmlformats.org/officeDocument/2006/relationships" r:embed="rId131" cstate="print"/>
        <a:stretch>
          <a:fillRect/>
        </a:stretch>
      </xdr:blipFill>
      <xdr:spPr>
        <a:prstGeom prst="rect">
          <a:avLst/>
        </a:prstGeom>
      </xdr:spPr>
    </xdr:pic>
    <xdr:clientData/>
  </xdr:twoCellAnchor>
  <xdr:twoCellAnchor>
    <xdr:from>
      <xdr:col>25</xdr:col>
      <xdr:colOff>0</xdr:colOff>
      <xdr:row>42</xdr:row>
      <xdr:rowOff>0</xdr:rowOff>
    </xdr:from>
    <xdr:to>
      <xdr:col>26</xdr:col>
      <xdr:colOff>0</xdr:colOff>
      <xdr:row>42</xdr:row>
      <xdr:rowOff>1231688</xdr:rowOff>
    </xdr:to>
    <xdr:pic>
      <xdr:nvPicPr>
        <xdr:cNvPr id="134" name="Image 133" descr="Picture">
          <a:extLst>
            <a:ext uri="{FF2B5EF4-FFF2-40B4-BE49-F238E27FC236}">
              <a16:creationId xmlns:a16="http://schemas.microsoft.com/office/drawing/2014/main" id="{00000000-0008-0000-0000-000086000000}"/>
            </a:ext>
          </a:extLst>
        </xdr:cNvPr>
        <xdr:cNvPicPr/>
      </xdr:nvPicPr>
      <xdr:blipFill>
        <a:blip xmlns:r="http://schemas.openxmlformats.org/officeDocument/2006/relationships" r:embed="rId132" cstate="print"/>
        <a:stretch>
          <a:fillRect/>
        </a:stretch>
      </xdr:blipFill>
      <xdr:spPr>
        <a:prstGeom prst="rect">
          <a:avLst/>
        </a:prstGeom>
      </xdr:spPr>
    </xdr:pic>
    <xdr:clientData/>
  </xdr:twoCellAnchor>
  <xdr:twoCellAnchor>
    <xdr:from>
      <xdr:col>26</xdr:col>
      <xdr:colOff>0</xdr:colOff>
      <xdr:row>42</xdr:row>
      <xdr:rowOff>0</xdr:rowOff>
    </xdr:from>
    <xdr:to>
      <xdr:col>27</xdr:col>
      <xdr:colOff>0</xdr:colOff>
      <xdr:row>42</xdr:row>
      <xdr:rowOff>1231688</xdr:rowOff>
    </xdr:to>
    <xdr:pic>
      <xdr:nvPicPr>
        <xdr:cNvPr id="135" name="Image 134" descr="Picture">
          <a:extLst>
            <a:ext uri="{FF2B5EF4-FFF2-40B4-BE49-F238E27FC236}">
              <a16:creationId xmlns:a16="http://schemas.microsoft.com/office/drawing/2014/main" id="{00000000-0008-0000-0000-000087000000}"/>
            </a:ext>
          </a:extLst>
        </xdr:cNvPr>
        <xdr:cNvPicPr/>
      </xdr:nvPicPr>
      <xdr:blipFill>
        <a:blip xmlns:r="http://schemas.openxmlformats.org/officeDocument/2006/relationships" r:embed="rId133" cstate="print"/>
        <a:stretch>
          <a:fillRect/>
        </a:stretch>
      </xdr:blipFill>
      <xdr:spPr>
        <a:prstGeom prst="rect">
          <a:avLst/>
        </a:prstGeom>
      </xdr:spPr>
    </xdr:pic>
    <xdr:clientData/>
  </xdr:twoCellAnchor>
  <xdr:twoCellAnchor>
    <xdr:from>
      <xdr:col>24</xdr:col>
      <xdr:colOff>0</xdr:colOff>
      <xdr:row>43</xdr:row>
      <xdr:rowOff>0</xdr:rowOff>
    </xdr:from>
    <xdr:to>
      <xdr:col>25</xdr:col>
      <xdr:colOff>0</xdr:colOff>
      <xdr:row>43</xdr:row>
      <xdr:rowOff>1231688</xdr:rowOff>
    </xdr:to>
    <xdr:pic>
      <xdr:nvPicPr>
        <xdr:cNvPr id="136" name="Image 135" descr="Picture">
          <a:extLst>
            <a:ext uri="{FF2B5EF4-FFF2-40B4-BE49-F238E27FC236}">
              <a16:creationId xmlns:a16="http://schemas.microsoft.com/office/drawing/2014/main" id="{00000000-0008-0000-0000-000088000000}"/>
            </a:ext>
          </a:extLst>
        </xdr:cNvPr>
        <xdr:cNvPicPr/>
      </xdr:nvPicPr>
      <xdr:blipFill>
        <a:blip xmlns:r="http://schemas.openxmlformats.org/officeDocument/2006/relationships" r:embed="rId134" cstate="print"/>
        <a:stretch>
          <a:fillRect/>
        </a:stretch>
      </xdr:blipFill>
      <xdr:spPr>
        <a:prstGeom prst="rect">
          <a:avLst/>
        </a:prstGeom>
      </xdr:spPr>
    </xdr:pic>
    <xdr:clientData/>
  </xdr:twoCellAnchor>
  <xdr:twoCellAnchor>
    <xdr:from>
      <xdr:col>25</xdr:col>
      <xdr:colOff>0</xdr:colOff>
      <xdr:row>43</xdr:row>
      <xdr:rowOff>0</xdr:rowOff>
    </xdr:from>
    <xdr:to>
      <xdr:col>26</xdr:col>
      <xdr:colOff>0</xdr:colOff>
      <xdr:row>43</xdr:row>
      <xdr:rowOff>1231688</xdr:rowOff>
    </xdr:to>
    <xdr:pic>
      <xdr:nvPicPr>
        <xdr:cNvPr id="137" name="Image 136" descr="Picture">
          <a:extLst>
            <a:ext uri="{FF2B5EF4-FFF2-40B4-BE49-F238E27FC236}">
              <a16:creationId xmlns:a16="http://schemas.microsoft.com/office/drawing/2014/main" id="{00000000-0008-0000-0000-000089000000}"/>
            </a:ext>
          </a:extLst>
        </xdr:cNvPr>
        <xdr:cNvPicPr/>
      </xdr:nvPicPr>
      <xdr:blipFill>
        <a:blip xmlns:r="http://schemas.openxmlformats.org/officeDocument/2006/relationships" r:embed="rId135" cstate="print"/>
        <a:stretch>
          <a:fillRect/>
        </a:stretch>
      </xdr:blipFill>
      <xdr:spPr>
        <a:prstGeom prst="rect">
          <a:avLst/>
        </a:prstGeom>
      </xdr:spPr>
    </xdr:pic>
    <xdr:clientData/>
  </xdr:twoCellAnchor>
  <xdr:twoCellAnchor>
    <xdr:from>
      <xdr:col>26</xdr:col>
      <xdr:colOff>0</xdr:colOff>
      <xdr:row>43</xdr:row>
      <xdr:rowOff>0</xdr:rowOff>
    </xdr:from>
    <xdr:to>
      <xdr:col>27</xdr:col>
      <xdr:colOff>0</xdr:colOff>
      <xdr:row>43</xdr:row>
      <xdr:rowOff>1231688</xdr:rowOff>
    </xdr:to>
    <xdr:pic>
      <xdr:nvPicPr>
        <xdr:cNvPr id="138" name="Image 137" descr="Picture">
          <a:extLst>
            <a:ext uri="{FF2B5EF4-FFF2-40B4-BE49-F238E27FC236}">
              <a16:creationId xmlns:a16="http://schemas.microsoft.com/office/drawing/2014/main" id="{00000000-0008-0000-0000-00008A000000}"/>
            </a:ext>
          </a:extLst>
        </xdr:cNvPr>
        <xdr:cNvPicPr/>
      </xdr:nvPicPr>
      <xdr:blipFill>
        <a:blip xmlns:r="http://schemas.openxmlformats.org/officeDocument/2006/relationships" r:embed="rId136" cstate="print"/>
        <a:stretch>
          <a:fillRect/>
        </a:stretch>
      </xdr:blipFill>
      <xdr:spPr>
        <a:prstGeom prst="rect">
          <a:avLst/>
        </a:prstGeom>
      </xdr:spPr>
    </xdr:pic>
    <xdr:clientData/>
  </xdr:twoCellAnchor>
  <xdr:twoCellAnchor>
    <xdr:from>
      <xdr:col>24</xdr:col>
      <xdr:colOff>0</xdr:colOff>
      <xdr:row>44</xdr:row>
      <xdr:rowOff>0</xdr:rowOff>
    </xdr:from>
    <xdr:to>
      <xdr:col>25</xdr:col>
      <xdr:colOff>0</xdr:colOff>
      <xdr:row>44</xdr:row>
      <xdr:rowOff>1231688</xdr:rowOff>
    </xdr:to>
    <xdr:pic>
      <xdr:nvPicPr>
        <xdr:cNvPr id="139" name="Image 138" descr="Picture">
          <a:extLst>
            <a:ext uri="{FF2B5EF4-FFF2-40B4-BE49-F238E27FC236}">
              <a16:creationId xmlns:a16="http://schemas.microsoft.com/office/drawing/2014/main" id="{00000000-0008-0000-0000-00008B000000}"/>
            </a:ext>
          </a:extLst>
        </xdr:cNvPr>
        <xdr:cNvPicPr/>
      </xdr:nvPicPr>
      <xdr:blipFill>
        <a:blip xmlns:r="http://schemas.openxmlformats.org/officeDocument/2006/relationships" r:embed="rId137" cstate="print"/>
        <a:stretch>
          <a:fillRect/>
        </a:stretch>
      </xdr:blipFill>
      <xdr:spPr>
        <a:prstGeom prst="rect">
          <a:avLst/>
        </a:prstGeom>
      </xdr:spPr>
    </xdr:pic>
    <xdr:clientData/>
  </xdr:twoCellAnchor>
  <xdr:twoCellAnchor>
    <xdr:from>
      <xdr:col>25</xdr:col>
      <xdr:colOff>0</xdr:colOff>
      <xdr:row>44</xdr:row>
      <xdr:rowOff>0</xdr:rowOff>
    </xdr:from>
    <xdr:to>
      <xdr:col>26</xdr:col>
      <xdr:colOff>0</xdr:colOff>
      <xdr:row>44</xdr:row>
      <xdr:rowOff>1231688</xdr:rowOff>
    </xdr:to>
    <xdr:pic>
      <xdr:nvPicPr>
        <xdr:cNvPr id="140" name="Image 139" descr="Picture">
          <a:extLst>
            <a:ext uri="{FF2B5EF4-FFF2-40B4-BE49-F238E27FC236}">
              <a16:creationId xmlns:a16="http://schemas.microsoft.com/office/drawing/2014/main" id="{00000000-0008-0000-0000-00008C000000}"/>
            </a:ext>
          </a:extLst>
        </xdr:cNvPr>
        <xdr:cNvPicPr/>
      </xdr:nvPicPr>
      <xdr:blipFill>
        <a:blip xmlns:r="http://schemas.openxmlformats.org/officeDocument/2006/relationships" r:embed="rId138" cstate="print"/>
        <a:stretch>
          <a:fillRect/>
        </a:stretch>
      </xdr:blipFill>
      <xdr:spPr>
        <a:prstGeom prst="rect">
          <a:avLst/>
        </a:prstGeom>
      </xdr:spPr>
    </xdr:pic>
    <xdr:clientData/>
  </xdr:twoCellAnchor>
  <xdr:twoCellAnchor>
    <xdr:from>
      <xdr:col>26</xdr:col>
      <xdr:colOff>0</xdr:colOff>
      <xdr:row>44</xdr:row>
      <xdr:rowOff>0</xdr:rowOff>
    </xdr:from>
    <xdr:to>
      <xdr:col>27</xdr:col>
      <xdr:colOff>0</xdr:colOff>
      <xdr:row>44</xdr:row>
      <xdr:rowOff>1231688</xdr:rowOff>
    </xdr:to>
    <xdr:pic>
      <xdr:nvPicPr>
        <xdr:cNvPr id="141" name="Image 140" descr="Picture">
          <a:extLst>
            <a:ext uri="{FF2B5EF4-FFF2-40B4-BE49-F238E27FC236}">
              <a16:creationId xmlns:a16="http://schemas.microsoft.com/office/drawing/2014/main" id="{00000000-0008-0000-0000-00008D000000}"/>
            </a:ext>
          </a:extLst>
        </xdr:cNvPr>
        <xdr:cNvPicPr/>
      </xdr:nvPicPr>
      <xdr:blipFill>
        <a:blip xmlns:r="http://schemas.openxmlformats.org/officeDocument/2006/relationships" r:embed="rId139" cstate="print"/>
        <a:stretch>
          <a:fillRect/>
        </a:stretch>
      </xdr:blipFill>
      <xdr:spPr>
        <a:prstGeom prst="rect">
          <a:avLst/>
        </a:prstGeom>
      </xdr:spPr>
    </xdr:pic>
    <xdr:clientData/>
  </xdr:twoCellAnchor>
  <xdr:twoCellAnchor>
    <xdr:from>
      <xdr:col>24</xdr:col>
      <xdr:colOff>0</xdr:colOff>
      <xdr:row>45</xdr:row>
      <xdr:rowOff>0</xdr:rowOff>
    </xdr:from>
    <xdr:to>
      <xdr:col>25</xdr:col>
      <xdr:colOff>0</xdr:colOff>
      <xdr:row>45</xdr:row>
      <xdr:rowOff>1231688</xdr:rowOff>
    </xdr:to>
    <xdr:pic>
      <xdr:nvPicPr>
        <xdr:cNvPr id="142" name="Image 141" descr="Picture">
          <a:extLst>
            <a:ext uri="{FF2B5EF4-FFF2-40B4-BE49-F238E27FC236}">
              <a16:creationId xmlns:a16="http://schemas.microsoft.com/office/drawing/2014/main" id="{00000000-0008-0000-0000-00008E000000}"/>
            </a:ext>
          </a:extLst>
        </xdr:cNvPr>
        <xdr:cNvPicPr/>
      </xdr:nvPicPr>
      <xdr:blipFill>
        <a:blip xmlns:r="http://schemas.openxmlformats.org/officeDocument/2006/relationships" r:embed="rId140" cstate="print"/>
        <a:stretch>
          <a:fillRect/>
        </a:stretch>
      </xdr:blipFill>
      <xdr:spPr>
        <a:prstGeom prst="rect">
          <a:avLst/>
        </a:prstGeom>
      </xdr:spPr>
    </xdr:pic>
    <xdr:clientData/>
  </xdr:twoCellAnchor>
  <xdr:twoCellAnchor>
    <xdr:from>
      <xdr:col>25</xdr:col>
      <xdr:colOff>0</xdr:colOff>
      <xdr:row>45</xdr:row>
      <xdr:rowOff>0</xdr:rowOff>
    </xdr:from>
    <xdr:to>
      <xdr:col>26</xdr:col>
      <xdr:colOff>0</xdr:colOff>
      <xdr:row>45</xdr:row>
      <xdr:rowOff>1231688</xdr:rowOff>
    </xdr:to>
    <xdr:pic>
      <xdr:nvPicPr>
        <xdr:cNvPr id="143" name="Image 142" descr="Picture">
          <a:extLst>
            <a:ext uri="{FF2B5EF4-FFF2-40B4-BE49-F238E27FC236}">
              <a16:creationId xmlns:a16="http://schemas.microsoft.com/office/drawing/2014/main" id="{00000000-0008-0000-0000-00008F000000}"/>
            </a:ext>
          </a:extLst>
        </xdr:cNvPr>
        <xdr:cNvPicPr/>
      </xdr:nvPicPr>
      <xdr:blipFill>
        <a:blip xmlns:r="http://schemas.openxmlformats.org/officeDocument/2006/relationships" r:embed="rId141" cstate="print"/>
        <a:stretch>
          <a:fillRect/>
        </a:stretch>
      </xdr:blipFill>
      <xdr:spPr>
        <a:prstGeom prst="rect">
          <a:avLst/>
        </a:prstGeom>
      </xdr:spPr>
    </xdr:pic>
    <xdr:clientData/>
  </xdr:twoCellAnchor>
  <xdr:twoCellAnchor>
    <xdr:from>
      <xdr:col>26</xdr:col>
      <xdr:colOff>0</xdr:colOff>
      <xdr:row>45</xdr:row>
      <xdr:rowOff>0</xdr:rowOff>
    </xdr:from>
    <xdr:to>
      <xdr:col>27</xdr:col>
      <xdr:colOff>0</xdr:colOff>
      <xdr:row>45</xdr:row>
      <xdr:rowOff>1231688</xdr:rowOff>
    </xdr:to>
    <xdr:pic>
      <xdr:nvPicPr>
        <xdr:cNvPr id="144" name="Image 143" descr="Picture">
          <a:extLst>
            <a:ext uri="{FF2B5EF4-FFF2-40B4-BE49-F238E27FC236}">
              <a16:creationId xmlns:a16="http://schemas.microsoft.com/office/drawing/2014/main" id="{00000000-0008-0000-0000-000090000000}"/>
            </a:ext>
          </a:extLst>
        </xdr:cNvPr>
        <xdr:cNvPicPr/>
      </xdr:nvPicPr>
      <xdr:blipFill>
        <a:blip xmlns:r="http://schemas.openxmlformats.org/officeDocument/2006/relationships" r:embed="rId142" cstate="print"/>
        <a:stretch>
          <a:fillRect/>
        </a:stretch>
      </xdr:blipFill>
      <xdr:spPr>
        <a:prstGeom prst="rect">
          <a:avLst/>
        </a:prstGeom>
      </xdr:spPr>
    </xdr:pic>
    <xdr:clientData/>
  </xdr:twoCellAnchor>
  <xdr:twoCellAnchor>
    <xdr:from>
      <xdr:col>24</xdr:col>
      <xdr:colOff>0</xdr:colOff>
      <xdr:row>46</xdr:row>
      <xdr:rowOff>0</xdr:rowOff>
    </xdr:from>
    <xdr:to>
      <xdr:col>25</xdr:col>
      <xdr:colOff>0</xdr:colOff>
      <xdr:row>46</xdr:row>
      <xdr:rowOff>1231688</xdr:rowOff>
    </xdr:to>
    <xdr:pic>
      <xdr:nvPicPr>
        <xdr:cNvPr id="145" name="Image 144" descr="Picture">
          <a:extLst>
            <a:ext uri="{FF2B5EF4-FFF2-40B4-BE49-F238E27FC236}">
              <a16:creationId xmlns:a16="http://schemas.microsoft.com/office/drawing/2014/main" id="{00000000-0008-0000-0000-000091000000}"/>
            </a:ext>
          </a:extLst>
        </xdr:cNvPr>
        <xdr:cNvPicPr/>
      </xdr:nvPicPr>
      <xdr:blipFill>
        <a:blip xmlns:r="http://schemas.openxmlformats.org/officeDocument/2006/relationships" r:embed="rId143" cstate="print"/>
        <a:stretch>
          <a:fillRect/>
        </a:stretch>
      </xdr:blipFill>
      <xdr:spPr>
        <a:prstGeom prst="rect">
          <a:avLst/>
        </a:prstGeom>
      </xdr:spPr>
    </xdr:pic>
    <xdr:clientData/>
  </xdr:twoCellAnchor>
  <xdr:twoCellAnchor>
    <xdr:from>
      <xdr:col>25</xdr:col>
      <xdr:colOff>0</xdr:colOff>
      <xdr:row>46</xdr:row>
      <xdr:rowOff>0</xdr:rowOff>
    </xdr:from>
    <xdr:to>
      <xdr:col>26</xdr:col>
      <xdr:colOff>0</xdr:colOff>
      <xdr:row>46</xdr:row>
      <xdr:rowOff>1231688</xdr:rowOff>
    </xdr:to>
    <xdr:pic>
      <xdr:nvPicPr>
        <xdr:cNvPr id="146" name="Image 145" descr="Picture">
          <a:extLst>
            <a:ext uri="{FF2B5EF4-FFF2-40B4-BE49-F238E27FC236}">
              <a16:creationId xmlns:a16="http://schemas.microsoft.com/office/drawing/2014/main" id="{00000000-0008-0000-0000-000092000000}"/>
            </a:ext>
          </a:extLst>
        </xdr:cNvPr>
        <xdr:cNvPicPr/>
      </xdr:nvPicPr>
      <xdr:blipFill>
        <a:blip xmlns:r="http://schemas.openxmlformats.org/officeDocument/2006/relationships" r:embed="rId144" cstate="print"/>
        <a:stretch>
          <a:fillRect/>
        </a:stretch>
      </xdr:blipFill>
      <xdr:spPr>
        <a:prstGeom prst="rect">
          <a:avLst/>
        </a:prstGeom>
      </xdr:spPr>
    </xdr:pic>
    <xdr:clientData/>
  </xdr:twoCellAnchor>
  <xdr:twoCellAnchor>
    <xdr:from>
      <xdr:col>26</xdr:col>
      <xdr:colOff>0</xdr:colOff>
      <xdr:row>46</xdr:row>
      <xdr:rowOff>0</xdr:rowOff>
    </xdr:from>
    <xdr:to>
      <xdr:col>27</xdr:col>
      <xdr:colOff>0</xdr:colOff>
      <xdr:row>46</xdr:row>
      <xdr:rowOff>1231688</xdr:rowOff>
    </xdr:to>
    <xdr:pic>
      <xdr:nvPicPr>
        <xdr:cNvPr id="147" name="Image 146" descr="Picture">
          <a:extLst>
            <a:ext uri="{FF2B5EF4-FFF2-40B4-BE49-F238E27FC236}">
              <a16:creationId xmlns:a16="http://schemas.microsoft.com/office/drawing/2014/main" id="{00000000-0008-0000-0000-000093000000}"/>
            </a:ext>
          </a:extLst>
        </xdr:cNvPr>
        <xdr:cNvPicPr/>
      </xdr:nvPicPr>
      <xdr:blipFill>
        <a:blip xmlns:r="http://schemas.openxmlformats.org/officeDocument/2006/relationships" r:embed="rId145" cstate="print"/>
        <a:stretch>
          <a:fillRect/>
        </a:stretch>
      </xdr:blipFill>
      <xdr:spPr>
        <a:prstGeom prst="rect">
          <a:avLst/>
        </a:prstGeom>
      </xdr:spPr>
    </xdr:pic>
    <xdr:clientData/>
  </xdr:twoCellAnchor>
  <xdr:twoCellAnchor>
    <xdr:from>
      <xdr:col>24</xdr:col>
      <xdr:colOff>0</xdr:colOff>
      <xdr:row>47</xdr:row>
      <xdr:rowOff>0</xdr:rowOff>
    </xdr:from>
    <xdr:to>
      <xdr:col>25</xdr:col>
      <xdr:colOff>0</xdr:colOff>
      <xdr:row>47</xdr:row>
      <xdr:rowOff>1231688</xdr:rowOff>
    </xdr:to>
    <xdr:pic>
      <xdr:nvPicPr>
        <xdr:cNvPr id="148" name="Image 147" descr="Picture">
          <a:extLst>
            <a:ext uri="{FF2B5EF4-FFF2-40B4-BE49-F238E27FC236}">
              <a16:creationId xmlns:a16="http://schemas.microsoft.com/office/drawing/2014/main" id="{00000000-0008-0000-0000-000094000000}"/>
            </a:ext>
          </a:extLst>
        </xdr:cNvPr>
        <xdr:cNvPicPr/>
      </xdr:nvPicPr>
      <xdr:blipFill>
        <a:blip xmlns:r="http://schemas.openxmlformats.org/officeDocument/2006/relationships" r:embed="rId146" cstate="print"/>
        <a:stretch>
          <a:fillRect/>
        </a:stretch>
      </xdr:blipFill>
      <xdr:spPr>
        <a:prstGeom prst="rect">
          <a:avLst/>
        </a:prstGeom>
      </xdr:spPr>
    </xdr:pic>
    <xdr:clientData/>
  </xdr:twoCellAnchor>
  <xdr:twoCellAnchor>
    <xdr:from>
      <xdr:col>25</xdr:col>
      <xdr:colOff>0</xdr:colOff>
      <xdr:row>47</xdr:row>
      <xdr:rowOff>0</xdr:rowOff>
    </xdr:from>
    <xdr:to>
      <xdr:col>26</xdr:col>
      <xdr:colOff>0</xdr:colOff>
      <xdr:row>47</xdr:row>
      <xdr:rowOff>1231688</xdr:rowOff>
    </xdr:to>
    <xdr:pic>
      <xdr:nvPicPr>
        <xdr:cNvPr id="149" name="Image 148" descr="Picture">
          <a:extLst>
            <a:ext uri="{FF2B5EF4-FFF2-40B4-BE49-F238E27FC236}">
              <a16:creationId xmlns:a16="http://schemas.microsoft.com/office/drawing/2014/main" id="{00000000-0008-0000-0000-000095000000}"/>
            </a:ext>
          </a:extLst>
        </xdr:cNvPr>
        <xdr:cNvPicPr/>
      </xdr:nvPicPr>
      <xdr:blipFill>
        <a:blip xmlns:r="http://schemas.openxmlformats.org/officeDocument/2006/relationships" r:embed="rId147" cstate="print"/>
        <a:stretch>
          <a:fillRect/>
        </a:stretch>
      </xdr:blipFill>
      <xdr:spPr>
        <a:prstGeom prst="rect">
          <a:avLst/>
        </a:prstGeom>
      </xdr:spPr>
    </xdr:pic>
    <xdr:clientData/>
  </xdr:twoCellAnchor>
  <xdr:twoCellAnchor>
    <xdr:from>
      <xdr:col>26</xdr:col>
      <xdr:colOff>0</xdr:colOff>
      <xdr:row>47</xdr:row>
      <xdr:rowOff>0</xdr:rowOff>
    </xdr:from>
    <xdr:to>
      <xdr:col>27</xdr:col>
      <xdr:colOff>0</xdr:colOff>
      <xdr:row>47</xdr:row>
      <xdr:rowOff>1231688</xdr:rowOff>
    </xdr:to>
    <xdr:pic>
      <xdr:nvPicPr>
        <xdr:cNvPr id="150" name="Image 149" descr="Picture">
          <a:extLst>
            <a:ext uri="{FF2B5EF4-FFF2-40B4-BE49-F238E27FC236}">
              <a16:creationId xmlns:a16="http://schemas.microsoft.com/office/drawing/2014/main" id="{00000000-0008-0000-0000-000096000000}"/>
            </a:ext>
          </a:extLst>
        </xdr:cNvPr>
        <xdr:cNvPicPr/>
      </xdr:nvPicPr>
      <xdr:blipFill>
        <a:blip xmlns:r="http://schemas.openxmlformats.org/officeDocument/2006/relationships" r:embed="rId148" cstate="print"/>
        <a:stretch>
          <a:fillRect/>
        </a:stretch>
      </xdr:blipFill>
      <xdr:spPr>
        <a:prstGeom prst="rect">
          <a:avLst/>
        </a:prstGeom>
      </xdr:spPr>
    </xdr:pic>
    <xdr:clientData/>
  </xdr:twoCellAnchor>
  <xdr:twoCellAnchor>
    <xdr:from>
      <xdr:col>27</xdr:col>
      <xdr:colOff>0</xdr:colOff>
      <xdr:row>47</xdr:row>
      <xdr:rowOff>0</xdr:rowOff>
    </xdr:from>
    <xdr:to>
      <xdr:col>27</xdr:col>
      <xdr:colOff>95250</xdr:colOff>
      <xdr:row>47</xdr:row>
      <xdr:rowOff>1231688</xdr:rowOff>
    </xdr:to>
    <xdr:pic>
      <xdr:nvPicPr>
        <xdr:cNvPr id="151" name="Image 150" descr="Picture">
          <a:extLst>
            <a:ext uri="{FF2B5EF4-FFF2-40B4-BE49-F238E27FC236}">
              <a16:creationId xmlns:a16="http://schemas.microsoft.com/office/drawing/2014/main" id="{00000000-0008-0000-0000-000097000000}"/>
            </a:ext>
          </a:extLst>
        </xdr:cNvPr>
        <xdr:cNvPicPr/>
      </xdr:nvPicPr>
      <xdr:blipFill>
        <a:blip xmlns:r="http://schemas.openxmlformats.org/officeDocument/2006/relationships" r:embed="rId149" cstate="print"/>
        <a:stretch>
          <a:fillRect/>
        </a:stretch>
      </xdr:blipFill>
      <xdr:spPr>
        <a:prstGeom prst="rect">
          <a:avLst/>
        </a:prstGeom>
      </xdr:spPr>
    </xdr:pic>
    <xdr:clientData/>
  </xdr:twoCellAnchor>
  <xdr:twoCellAnchor>
    <xdr:from>
      <xdr:col>24</xdr:col>
      <xdr:colOff>0</xdr:colOff>
      <xdr:row>48</xdr:row>
      <xdr:rowOff>0</xdr:rowOff>
    </xdr:from>
    <xdr:to>
      <xdr:col>25</xdr:col>
      <xdr:colOff>0</xdr:colOff>
      <xdr:row>48</xdr:row>
      <xdr:rowOff>1231688</xdr:rowOff>
    </xdr:to>
    <xdr:pic>
      <xdr:nvPicPr>
        <xdr:cNvPr id="152" name="Image 151" descr="Picture">
          <a:extLst>
            <a:ext uri="{FF2B5EF4-FFF2-40B4-BE49-F238E27FC236}">
              <a16:creationId xmlns:a16="http://schemas.microsoft.com/office/drawing/2014/main" id="{00000000-0008-0000-0000-000098000000}"/>
            </a:ext>
          </a:extLst>
        </xdr:cNvPr>
        <xdr:cNvPicPr/>
      </xdr:nvPicPr>
      <xdr:blipFill>
        <a:blip xmlns:r="http://schemas.openxmlformats.org/officeDocument/2006/relationships" r:embed="rId150" cstate="print"/>
        <a:stretch>
          <a:fillRect/>
        </a:stretch>
      </xdr:blipFill>
      <xdr:spPr>
        <a:prstGeom prst="rect">
          <a:avLst/>
        </a:prstGeom>
      </xdr:spPr>
    </xdr:pic>
    <xdr:clientData/>
  </xdr:twoCellAnchor>
  <xdr:twoCellAnchor>
    <xdr:from>
      <xdr:col>25</xdr:col>
      <xdr:colOff>0</xdr:colOff>
      <xdr:row>48</xdr:row>
      <xdr:rowOff>0</xdr:rowOff>
    </xdr:from>
    <xdr:to>
      <xdr:col>26</xdr:col>
      <xdr:colOff>0</xdr:colOff>
      <xdr:row>48</xdr:row>
      <xdr:rowOff>1231688</xdr:rowOff>
    </xdr:to>
    <xdr:pic>
      <xdr:nvPicPr>
        <xdr:cNvPr id="153" name="Image 152" descr="Picture">
          <a:extLst>
            <a:ext uri="{FF2B5EF4-FFF2-40B4-BE49-F238E27FC236}">
              <a16:creationId xmlns:a16="http://schemas.microsoft.com/office/drawing/2014/main" id="{00000000-0008-0000-0000-000099000000}"/>
            </a:ext>
          </a:extLst>
        </xdr:cNvPr>
        <xdr:cNvPicPr/>
      </xdr:nvPicPr>
      <xdr:blipFill>
        <a:blip xmlns:r="http://schemas.openxmlformats.org/officeDocument/2006/relationships" r:embed="rId151" cstate="print"/>
        <a:stretch>
          <a:fillRect/>
        </a:stretch>
      </xdr:blipFill>
      <xdr:spPr>
        <a:prstGeom prst="rect">
          <a:avLst/>
        </a:prstGeom>
      </xdr:spPr>
    </xdr:pic>
    <xdr:clientData/>
  </xdr:twoCellAnchor>
  <xdr:twoCellAnchor>
    <xdr:from>
      <xdr:col>26</xdr:col>
      <xdr:colOff>0</xdr:colOff>
      <xdr:row>48</xdr:row>
      <xdr:rowOff>0</xdr:rowOff>
    </xdr:from>
    <xdr:to>
      <xdr:col>27</xdr:col>
      <xdr:colOff>0</xdr:colOff>
      <xdr:row>48</xdr:row>
      <xdr:rowOff>1231688</xdr:rowOff>
    </xdr:to>
    <xdr:pic>
      <xdr:nvPicPr>
        <xdr:cNvPr id="154" name="Image 153" descr="Picture">
          <a:extLst>
            <a:ext uri="{FF2B5EF4-FFF2-40B4-BE49-F238E27FC236}">
              <a16:creationId xmlns:a16="http://schemas.microsoft.com/office/drawing/2014/main" id="{00000000-0008-0000-0000-00009A000000}"/>
            </a:ext>
          </a:extLst>
        </xdr:cNvPr>
        <xdr:cNvPicPr/>
      </xdr:nvPicPr>
      <xdr:blipFill>
        <a:blip xmlns:r="http://schemas.openxmlformats.org/officeDocument/2006/relationships" r:embed="rId152" cstate="print"/>
        <a:stretch>
          <a:fillRect/>
        </a:stretch>
      </xdr:blipFill>
      <xdr:spPr>
        <a:prstGeom prst="rect">
          <a:avLst/>
        </a:prstGeom>
      </xdr:spPr>
    </xdr:pic>
    <xdr:clientData/>
  </xdr:twoCellAnchor>
  <xdr:twoCellAnchor>
    <xdr:from>
      <xdr:col>24</xdr:col>
      <xdr:colOff>0</xdr:colOff>
      <xdr:row>49</xdr:row>
      <xdr:rowOff>0</xdr:rowOff>
    </xdr:from>
    <xdr:to>
      <xdr:col>25</xdr:col>
      <xdr:colOff>0</xdr:colOff>
      <xdr:row>49</xdr:row>
      <xdr:rowOff>1231688</xdr:rowOff>
    </xdr:to>
    <xdr:pic>
      <xdr:nvPicPr>
        <xdr:cNvPr id="155" name="Image 154" descr="Picture">
          <a:extLst>
            <a:ext uri="{FF2B5EF4-FFF2-40B4-BE49-F238E27FC236}">
              <a16:creationId xmlns:a16="http://schemas.microsoft.com/office/drawing/2014/main" id="{00000000-0008-0000-0000-00009B000000}"/>
            </a:ext>
          </a:extLst>
        </xdr:cNvPr>
        <xdr:cNvPicPr/>
      </xdr:nvPicPr>
      <xdr:blipFill>
        <a:blip xmlns:r="http://schemas.openxmlformats.org/officeDocument/2006/relationships" r:embed="rId153" cstate="print"/>
        <a:stretch>
          <a:fillRect/>
        </a:stretch>
      </xdr:blipFill>
      <xdr:spPr>
        <a:prstGeom prst="rect">
          <a:avLst/>
        </a:prstGeom>
      </xdr:spPr>
    </xdr:pic>
    <xdr:clientData/>
  </xdr:twoCellAnchor>
  <xdr:twoCellAnchor>
    <xdr:from>
      <xdr:col>25</xdr:col>
      <xdr:colOff>0</xdr:colOff>
      <xdr:row>49</xdr:row>
      <xdr:rowOff>0</xdr:rowOff>
    </xdr:from>
    <xdr:to>
      <xdr:col>26</xdr:col>
      <xdr:colOff>0</xdr:colOff>
      <xdr:row>49</xdr:row>
      <xdr:rowOff>1231688</xdr:rowOff>
    </xdr:to>
    <xdr:pic>
      <xdr:nvPicPr>
        <xdr:cNvPr id="156" name="Image 155" descr="Picture">
          <a:extLst>
            <a:ext uri="{FF2B5EF4-FFF2-40B4-BE49-F238E27FC236}">
              <a16:creationId xmlns:a16="http://schemas.microsoft.com/office/drawing/2014/main" id="{00000000-0008-0000-0000-00009C000000}"/>
            </a:ext>
          </a:extLst>
        </xdr:cNvPr>
        <xdr:cNvPicPr/>
      </xdr:nvPicPr>
      <xdr:blipFill>
        <a:blip xmlns:r="http://schemas.openxmlformats.org/officeDocument/2006/relationships" r:embed="rId154" cstate="print"/>
        <a:stretch>
          <a:fillRect/>
        </a:stretch>
      </xdr:blipFill>
      <xdr:spPr>
        <a:prstGeom prst="rect">
          <a:avLst/>
        </a:prstGeom>
      </xdr:spPr>
    </xdr:pic>
    <xdr:clientData/>
  </xdr:twoCellAnchor>
  <xdr:twoCellAnchor>
    <xdr:from>
      <xdr:col>26</xdr:col>
      <xdr:colOff>0</xdr:colOff>
      <xdr:row>49</xdr:row>
      <xdr:rowOff>0</xdr:rowOff>
    </xdr:from>
    <xdr:to>
      <xdr:col>27</xdr:col>
      <xdr:colOff>0</xdr:colOff>
      <xdr:row>49</xdr:row>
      <xdr:rowOff>1231688</xdr:rowOff>
    </xdr:to>
    <xdr:pic>
      <xdr:nvPicPr>
        <xdr:cNvPr id="157" name="Image 156" descr="Picture">
          <a:extLst>
            <a:ext uri="{FF2B5EF4-FFF2-40B4-BE49-F238E27FC236}">
              <a16:creationId xmlns:a16="http://schemas.microsoft.com/office/drawing/2014/main" id="{00000000-0008-0000-0000-00009D000000}"/>
            </a:ext>
          </a:extLst>
        </xdr:cNvPr>
        <xdr:cNvPicPr/>
      </xdr:nvPicPr>
      <xdr:blipFill>
        <a:blip xmlns:r="http://schemas.openxmlformats.org/officeDocument/2006/relationships" r:embed="rId155" cstate="print"/>
        <a:stretch>
          <a:fillRect/>
        </a:stretch>
      </xdr:blipFill>
      <xdr:spPr>
        <a:prstGeom prst="rect">
          <a:avLst/>
        </a:prstGeom>
      </xdr:spPr>
    </xdr:pic>
    <xdr:clientData/>
  </xdr:twoCellAnchor>
  <xdr:twoCellAnchor>
    <xdr:from>
      <xdr:col>24</xdr:col>
      <xdr:colOff>0</xdr:colOff>
      <xdr:row>50</xdr:row>
      <xdr:rowOff>0</xdr:rowOff>
    </xdr:from>
    <xdr:to>
      <xdr:col>25</xdr:col>
      <xdr:colOff>0</xdr:colOff>
      <xdr:row>50</xdr:row>
      <xdr:rowOff>1231688</xdr:rowOff>
    </xdr:to>
    <xdr:pic>
      <xdr:nvPicPr>
        <xdr:cNvPr id="158" name="Image 157" descr="Picture">
          <a:extLst>
            <a:ext uri="{FF2B5EF4-FFF2-40B4-BE49-F238E27FC236}">
              <a16:creationId xmlns:a16="http://schemas.microsoft.com/office/drawing/2014/main" id="{00000000-0008-0000-0000-00009E000000}"/>
            </a:ext>
          </a:extLst>
        </xdr:cNvPr>
        <xdr:cNvPicPr/>
      </xdr:nvPicPr>
      <xdr:blipFill>
        <a:blip xmlns:r="http://schemas.openxmlformats.org/officeDocument/2006/relationships" r:embed="rId156" cstate="print"/>
        <a:stretch>
          <a:fillRect/>
        </a:stretch>
      </xdr:blipFill>
      <xdr:spPr>
        <a:prstGeom prst="rect">
          <a:avLst/>
        </a:prstGeom>
      </xdr:spPr>
    </xdr:pic>
    <xdr:clientData/>
  </xdr:twoCellAnchor>
  <xdr:twoCellAnchor>
    <xdr:from>
      <xdr:col>25</xdr:col>
      <xdr:colOff>0</xdr:colOff>
      <xdr:row>50</xdr:row>
      <xdr:rowOff>0</xdr:rowOff>
    </xdr:from>
    <xdr:to>
      <xdr:col>26</xdr:col>
      <xdr:colOff>0</xdr:colOff>
      <xdr:row>50</xdr:row>
      <xdr:rowOff>1231688</xdr:rowOff>
    </xdr:to>
    <xdr:pic>
      <xdr:nvPicPr>
        <xdr:cNvPr id="159" name="Image 158" descr="Picture">
          <a:extLst>
            <a:ext uri="{FF2B5EF4-FFF2-40B4-BE49-F238E27FC236}">
              <a16:creationId xmlns:a16="http://schemas.microsoft.com/office/drawing/2014/main" id="{00000000-0008-0000-0000-00009F000000}"/>
            </a:ext>
          </a:extLst>
        </xdr:cNvPr>
        <xdr:cNvPicPr/>
      </xdr:nvPicPr>
      <xdr:blipFill>
        <a:blip xmlns:r="http://schemas.openxmlformats.org/officeDocument/2006/relationships" r:embed="rId157" cstate="print"/>
        <a:stretch>
          <a:fillRect/>
        </a:stretch>
      </xdr:blipFill>
      <xdr:spPr>
        <a:prstGeom prst="rect">
          <a:avLst/>
        </a:prstGeom>
      </xdr:spPr>
    </xdr:pic>
    <xdr:clientData/>
  </xdr:twoCellAnchor>
  <xdr:twoCellAnchor>
    <xdr:from>
      <xdr:col>26</xdr:col>
      <xdr:colOff>0</xdr:colOff>
      <xdr:row>50</xdr:row>
      <xdr:rowOff>0</xdr:rowOff>
    </xdr:from>
    <xdr:to>
      <xdr:col>27</xdr:col>
      <xdr:colOff>0</xdr:colOff>
      <xdr:row>50</xdr:row>
      <xdr:rowOff>1231688</xdr:rowOff>
    </xdr:to>
    <xdr:pic>
      <xdr:nvPicPr>
        <xdr:cNvPr id="160" name="Image 159" descr="Picture">
          <a:extLst>
            <a:ext uri="{FF2B5EF4-FFF2-40B4-BE49-F238E27FC236}">
              <a16:creationId xmlns:a16="http://schemas.microsoft.com/office/drawing/2014/main" id="{00000000-0008-0000-0000-0000A0000000}"/>
            </a:ext>
          </a:extLst>
        </xdr:cNvPr>
        <xdr:cNvPicPr/>
      </xdr:nvPicPr>
      <xdr:blipFill>
        <a:blip xmlns:r="http://schemas.openxmlformats.org/officeDocument/2006/relationships" r:embed="rId158" cstate="print"/>
        <a:stretch>
          <a:fillRect/>
        </a:stretch>
      </xdr:blipFill>
      <xdr:spPr>
        <a:prstGeom prst="rect">
          <a:avLst/>
        </a:prstGeom>
      </xdr:spPr>
    </xdr:pic>
    <xdr:clientData/>
  </xdr:twoCellAnchor>
  <xdr:twoCellAnchor>
    <xdr:from>
      <xdr:col>24</xdr:col>
      <xdr:colOff>0</xdr:colOff>
      <xdr:row>51</xdr:row>
      <xdr:rowOff>0</xdr:rowOff>
    </xdr:from>
    <xdr:to>
      <xdr:col>25</xdr:col>
      <xdr:colOff>0</xdr:colOff>
      <xdr:row>51</xdr:row>
      <xdr:rowOff>1231688</xdr:rowOff>
    </xdr:to>
    <xdr:pic>
      <xdr:nvPicPr>
        <xdr:cNvPr id="161" name="Image 160" descr="Picture">
          <a:extLst>
            <a:ext uri="{FF2B5EF4-FFF2-40B4-BE49-F238E27FC236}">
              <a16:creationId xmlns:a16="http://schemas.microsoft.com/office/drawing/2014/main" id="{00000000-0008-0000-0000-0000A1000000}"/>
            </a:ext>
          </a:extLst>
        </xdr:cNvPr>
        <xdr:cNvPicPr/>
      </xdr:nvPicPr>
      <xdr:blipFill>
        <a:blip xmlns:r="http://schemas.openxmlformats.org/officeDocument/2006/relationships" r:embed="rId159" cstate="print"/>
        <a:stretch>
          <a:fillRect/>
        </a:stretch>
      </xdr:blipFill>
      <xdr:spPr>
        <a:prstGeom prst="rect">
          <a:avLst/>
        </a:prstGeom>
      </xdr:spPr>
    </xdr:pic>
    <xdr:clientData/>
  </xdr:twoCellAnchor>
  <xdr:twoCellAnchor>
    <xdr:from>
      <xdr:col>25</xdr:col>
      <xdr:colOff>0</xdr:colOff>
      <xdr:row>51</xdr:row>
      <xdr:rowOff>0</xdr:rowOff>
    </xdr:from>
    <xdr:to>
      <xdr:col>26</xdr:col>
      <xdr:colOff>0</xdr:colOff>
      <xdr:row>51</xdr:row>
      <xdr:rowOff>1231688</xdr:rowOff>
    </xdr:to>
    <xdr:pic>
      <xdr:nvPicPr>
        <xdr:cNvPr id="162" name="Image 161" descr="Picture">
          <a:extLst>
            <a:ext uri="{FF2B5EF4-FFF2-40B4-BE49-F238E27FC236}">
              <a16:creationId xmlns:a16="http://schemas.microsoft.com/office/drawing/2014/main" id="{00000000-0008-0000-0000-0000A2000000}"/>
            </a:ext>
          </a:extLst>
        </xdr:cNvPr>
        <xdr:cNvPicPr/>
      </xdr:nvPicPr>
      <xdr:blipFill>
        <a:blip xmlns:r="http://schemas.openxmlformats.org/officeDocument/2006/relationships" r:embed="rId160" cstate="print"/>
        <a:stretch>
          <a:fillRect/>
        </a:stretch>
      </xdr:blipFill>
      <xdr:spPr>
        <a:prstGeom prst="rect">
          <a:avLst/>
        </a:prstGeom>
      </xdr:spPr>
    </xdr:pic>
    <xdr:clientData/>
  </xdr:twoCellAnchor>
  <xdr:twoCellAnchor>
    <xdr:from>
      <xdr:col>26</xdr:col>
      <xdr:colOff>0</xdr:colOff>
      <xdr:row>51</xdr:row>
      <xdr:rowOff>0</xdr:rowOff>
    </xdr:from>
    <xdr:to>
      <xdr:col>27</xdr:col>
      <xdr:colOff>0</xdr:colOff>
      <xdr:row>51</xdr:row>
      <xdr:rowOff>1231688</xdr:rowOff>
    </xdr:to>
    <xdr:pic>
      <xdr:nvPicPr>
        <xdr:cNvPr id="163" name="Image 162" descr="Picture">
          <a:extLst>
            <a:ext uri="{FF2B5EF4-FFF2-40B4-BE49-F238E27FC236}">
              <a16:creationId xmlns:a16="http://schemas.microsoft.com/office/drawing/2014/main" id="{00000000-0008-0000-0000-0000A3000000}"/>
            </a:ext>
          </a:extLst>
        </xdr:cNvPr>
        <xdr:cNvPicPr/>
      </xdr:nvPicPr>
      <xdr:blipFill>
        <a:blip xmlns:r="http://schemas.openxmlformats.org/officeDocument/2006/relationships" r:embed="rId161" cstate="print"/>
        <a:stretch>
          <a:fillRect/>
        </a:stretch>
      </xdr:blipFill>
      <xdr:spPr>
        <a:prstGeom prst="rect">
          <a:avLst/>
        </a:prstGeom>
      </xdr:spPr>
    </xdr:pic>
    <xdr:clientData/>
  </xdr:twoCellAnchor>
  <xdr:twoCellAnchor>
    <xdr:from>
      <xdr:col>24</xdr:col>
      <xdr:colOff>0</xdr:colOff>
      <xdr:row>52</xdr:row>
      <xdr:rowOff>0</xdr:rowOff>
    </xdr:from>
    <xdr:to>
      <xdr:col>25</xdr:col>
      <xdr:colOff>0</xdr:colOff>
      <xdr:row>52</xdr:row>
      <xdr:rowOff>1231688</xdr:rowOff>
    </xdr:to>
    <xdr:pic>
      <xdr:nvPicPr>
        <xdr:cNvPr id="164" name="Image 163" descr="Picture">
          <a:extLst>
            <a:ext uri="{FF2B5EF4-FFF2-40B4-BE49-F238E27FC236}">
              <a16:creationId xmlns:a16="http://schemas.microsoft.com/office/drawing/2014/main" id="{00000000-0008-0000-0000-0000A4000000}"/>
            </a:ext>
          </a:extLst>
        </xdr:cNvPr>
        <xdr:cNvPicPr/>
      </xdr:nvPicPr>
      <xdr:blipFill>
        <a:blip xmlns:r="http://schemas.openxmlformats.org/officeDocument/2006/relationships" r:embed="rId162" cstate="print"/>
        <a:stretch>
          <a:fillRect/>
        </a:stretch>
      </xdr:blipFill>
      <xdr:spPr>
        <a:prstGeom prst="rect">
          <a:avLst/>
        </a:prstGeom>
      </xdr:spPr>
    </xdr:pic>
    <xdr:clientData/>
  </xdr:twoCellAnchor>
  <xdr:twoCellAnchor>
    <xdr:from>
      <xdr:col>25</xdr:col>
      <xdr:colOff>0</xdr:colOff>
      <xdr:row>52</xdr:row>
      <xdr:rowOff>0</xdr:rowOff>
    </xdr:from>
    <xdr:to>
      <xdr:col>26</xdr:col>
      <xdr:colOff>0</xdr:colOff>
      <xdr:row>52</xdr:row>
      <xdr:rowOff>1231688</xdr:rowOff>
    </xdr:to>
    <xdr:pic>
      <xdr:nvPicPr>
        <xdr:cNvPr id="165" name="Image 164" descr="Picture">
          <a:extLst>
            <a:ext uri="{FF2B5EF4-FFF2-40B4-BE49-F238E27FC236}">
              <a16:creationId xmlns:a16="http://schemas.microsoft.com/office/drawing/2014/main" id="{00000000-0008-0000-0000-0000A5000000}"/>
            </a:ext>
          </a:extLst>
        </xdr:cNvPr>
        <xdr:cNvPicPr/>
      </xdr:nvPicPr>
      <xdr:blipFill>
        <a:blip xmlns:r="http://schemas.openxmlformats.org/officeDocument/2006/relationships" r:embed="rId163" cstate="print"/>
        <a:stretch>
          <a:fillRect/>
        </a:stretch>
      </xdr:blipFill>
      <xdr:spPr>
        <a:prstGeom prst="rect">
          <a:avLst/>
        </a:prstGeom>
      </xdr:spPr>
    </xdr:pic>
    <xdr:clientData/>
  </xdr:twoCellAnchor>
  <xdr:twoCellAnchor>
    <xdr:from>
      <xdr:col>26</xdr:col>
      <xdr:colOff>0</xdr:colOff>
      <xdr:row>52</xdr:row>
      <xdr:rowOff>0</xdr:rowOff>
    </xdr:from>
    <xdr:to>
      <xdr:col>27</xdr:col>
      <xdr:colOff>0</xdr:colOff>
      <xdr:row>52</xdr:row>
      <xdr:rowOff>1231688</xdr:rowOff>
    </xdr:to>
    <xdr:pic>
      <xdr:nvPicPr>
        <xdr:cNvPr id="166" name="Image 165" descr="Picture">
          <a:extLst>
            <a:ext uri="{FF2B5EF4-FFF2-40B4-BE49-F238E27FC236}">
              <a16:creationId xmlns:a16="http://schemas.microsoft.com/office/drawing/2014/main" id="{00000000-0008-0000-0000-0000A6000000}"/>
            </a:ext>
          </a:extLst>
        </xdr:cNvPr>
        <xdr:cNvPicPr/>
      </xdr:nvPicPr>
      <xdr:blipFill>
        <a:blip xmlns:r="http://schemas.openxmlformats.org/officeDocument/2006/relationships" r:embed="rId164" cstate="print"/>
        <a:stretch>
          <a:fillRect/>
        </a:stretch>
      </xdr:blipFill>
      <xdr:spPr>
        <a:prstGeom prst="rect">
          <a:avLst/>
        </a:prstGeom>
      </xdr:spPr>
    </xdr:pic>
    <xdr:clientData/>
  </xdr:twoCellAnchor>
  <xdr:twoCellAnchor>
    <xdr:from>
      <xdr:col>24</xdr:col>
      <xdr:colOff>0</xdr:colOff>
      <xdr:row>53</xdr:row>
      <xdr:rowOff>0</xdr:rowOff>
    </xdr:from>
    <xdr:to>
      <xdr:col>25</xdr:col>
      <xdr:colOff>0</xdr:colOff>
      <xdr:row>53</xdr:row>
      <xdr:rowOff>1231688</xdr:rowOff>
    </xdr:to>
    <xdr:pic>
      <xdr:nvPicPr>
        <xdr:cNvPr id="167" name="Image 166" descr="Picture">
          <a:extLst>
            <a:ext uri="{FF2B5EF4-FFF2-40B4-BE49-F238E27FC236}">
              <a16:creationId xmlns:a16="http://schemas.microsoft.com/office/drawing/2014/main" id="{00000000-0008-0000-0000-0000A7000000}"/>
            </a:ext>
          </a:extLst>
        </xdr:cNvPr>
        <xdr:cNvPicPr/>
      </xdr:nvPicPr>
      <xdr:blipFill>
        <a:blip xmlns:r="http://schemas.openxmlformats.org/officeDocument/2006/relationships" r:embed="rId165" cstate="print"/>
        <a:stretch>
          <a:fillRect/>
        </a:stretch>
      </xdr:blipFill>
      <xdr:spPr>
        <a:prstGeom prst="rect">
          <a:avLst/>
        </a:prstGeom>
      </xdr:spPr>
    </xdr:pic>
    <xdr:clientData/>
  </xdr:twoCellAnchor>
  <xdr:twoCellAnchor>
    <xdr:from>
      <xdr:col>25</xdr:col>
      <xdr:colOff>0</xdr:colOff>
      <xdr:row>53</xdr:row>
      <xdr:rowOff>0</xdr:rowOff>
    </xdr:from>
    <xdr:to>
      <xdr:col>26</xdr:col>
      <xdr:colOff>0</xdr:colOff>
      <xdr:row>53</xdr:row>
      <xdr:rowOff>1231688</xdr:rowOff>
    </xdr:to>
    <xdr:pic>
      <xdr:nvPicPr>
        <xdr:cNvPr id="168" name="Image 167" descr="Picture">
          <a:extLst>
            <a:ext uri="{FF2B5EF4-FFF2-40B4-BE49-F238E27FC236}">
              <a16:creationId xmlns:a16="http://schemas.microsoft.com/office/drawing/2014/main" id="{00000000-0008-0000-0000-0000A8000000}"/>
            </a:ext>
          </a:extLst>
        </xdr:cNvPr>
        <xdr:cNvPicPr/>
      </xdr:nvPicPr>
      <xdr:blipFill>
        <a:blip xmlns:r="http://schemas.openxmlformats.org/officeDocument/2006/relationships" r:embed="rId166" cstate="print"/>
        <a:stretch>
          <a:fillRect/>
        </a:stretch>
      </xdr:blipFill>
      <xdr:spPr>
        <a:prstGeom prst="rect">
          <a:avLst/>
        </a:prstGeom>
      </xdr:spPr>
    </xdr:pic>
    <xdr:clientData/>
  </xdr:twoCellAnchor>
  <xdr:twoCellAnchor>
    <xdr:from>
      <xdr:col>26</xdr:col>
      <xdr:colOff>0</xdr:colOff>
      <xdr:row>53</xdr:row>
      <xdr:rowOff>0</xdr:rowOff>
    </xdr:from>
    <xdr:to>
      <xdr:col>27</xdr:col>
      <xdr:colOff>0</xdr:colOff>
      <xdr:row>53</xdr:row>
      <xdr:rowOff>1231688</xdr:rowOff>
    </xdr:to>
    <xdr:pic>
      <xdr:nvPicPr>
        <xdr:cNvPr id="169" name="Image 168" descr="Picture">
          <a:extLst>
            <a:ext uri="{FF2B5EF4-FFF2-40B4-BE49-F238E27FC236}">
              <a16:creationId xmlns:a16="http://schemas.microsoft.com/office/drawing/2014/main" id="{00000000-0008-0000-0000-0000A9000000}"/>
            </a:ext>
          </a:extLst>
        </xdr:cNvPr>
        <xdr:cNvPicPr/>
      </xdr:nvPicPr>
      <xdr:blipFill>
        <a:blip xmlns:r="http://schemas.openxmlformats.org/officeDocument/2006/relationships" r:embed="rId167" cstate="print"/>
        <a:stretch>
          <a:fillRect/>
        </a:stretch>
      </xdr:blipFill>
      <xdr:spPr>
        <a:prstGeom prst="rect">
          <a:avLst/>
        </a:prstGeom>
      </xdr:spPr>
    </xdr:pic>
    <xdr:clientData/>
  </xdr:twoCellAnchor>
  <xdr:twoCellAnchor>
    <xdr:from>
      <xdr:col>24</xdr:col>
      <xdr:colOff>0</xdr:colOff>
      <xdr:row>54</xdr:row>
      <xdr:rowOff>0</xdr:rowOff>
    </xdr:from>
    <xdr:to>
      <xdr:col>25</xdr:col>
      <xdr:colOff>0</xdr:colOff>
      <xdr:row>54</xdr:row>
      <xdr:rowOff>1231688</xdr:rowOff>
    </xdr:to>
    <xdr:pic>
      <xdr:nvPicPr>
        <xdr:cNvPr id="170" name="Image 169" descr="Picture">
          <a:extLst>
            <a:ext uri="{FF2B5EF4-FFF2-40B4-BE49-F238E27FC236}">
              <a16:creationId xmlns:a16="http://schemas.microsoft.com/office/drawing/2014/main" id="{00000000-0008-0000-0000-0000AA000000}"/>
            </a:ext>
          </a:extLst>
        </xdr:cNvPr>
        <xdr:cNvPicPr/>
      </xdr:nvPicPr>
      <xdr:blipFill>
        <a:blip xmlns:r="http://schemas.openxmlformats.org/officeDocument/2006/relationships" r:embed="rId168" cstate="print"/>
        <a:stretch>
          <a:fillRect/>
        </a:stretch>
      </xdr:blipFill>
      <xdr:spPr>
        <a:prstGeom prst="rect">
          <a:avLst/>
        </a:prstGeom>
      </xdr:spPr>
    </xdr:pic>
    <xdr:clientData/>
  </xdr:twoCellAnchor>
  <xdr:twoCellAnchor>
    <xdr:from>
      <xdr:col>25</xdr:col>
      <xdr:colOff>0</xdr:colOff>
      <xdr:row>54</xdr:row>
      <xdr:rowOff>0</xdr:rowOff>
    </xdr:from>
    <xdr:to>
      <xdr:col>26</xdr:col>
      <xdr:colOff>0</xdr:colOff>
      <xdr:row>54</xdr:row>
      <xdr:rowOff>1231688</xdr:rowOff>
    </xdr:to>
    <xdr:pic>
      <xdr:nvPicPr>
        <xdr:cNvPr id="171" name="Image 170" descr="Picture">
          <a:extLst>
            <a:ext uri="{FF2B5EF4-FFF2-40B4-BE49-F238E27FC236}">
              <a16:creationId xmlns:a16="http://schemas.microsoft.com/office/drawing/2014/main" id="{00000000-0008-0000-0000-0000AB000000}"/>
            </a:ext>
          </a:extLst>
        </xdr:cNvPr>
        <xdr:cNvPicPr/>
      </xdr:nvPicPr>
      <xdr:blipFill>
        <a:blip xmlns:r="http://schemas.openxmlformats.org/officeDocument/2006/relationships" r:embed="rId169" cstate="print"/>
        <a:stretch>
          <a:fillRect/>
        </a:stretch>
      </xdr:blipFill>
      <xdr:spPr>
        <a:prstGeom prst="rect">
          <a:avLst/>
        </a:prstGeom>
      </xdr:spPr>
    </xdr:pic>
    <xdr:clientData/>
  </xdr:twoCellAnchor>
  <xdr:twoCellAnchor>
    <xdr:from>
      <xdr:col>26</xdr:col>
      <xdr:colOff>0</xdr:colOff>
      <xdr:row>54</xdr:row>
      <xdr:rowOff>0</xdr:rowOff>
    </xdr:from>
    <xdr:to>
      <xdr:col>27</xdr:col>
      <xdr:colOff>0</xdr:colOff>
      <xdr:row>54</xdr:row>
      <xdr:rowOff>1231688</xdr:rowOff>
    </xdr:to>
    <xdr:pic>
      <xdr:nvPicPr>
        <xdr:cNvPr id="172" name="Image 171" descr="Picture">
          <a:extLst>
            <a:ext uri="{FF2B5EF4-FFF2-40B4-BE49-F238E27FC236}">
              <a16:creationId xmlns:a16="http://schemas.microsoft.com/office/drawing/2014/main" id="{00000000-0008-0000-0000-0000AC000000}"/>
            </a:ext>
          </a:extLst>
        </xdr:cNvPr>
        <xdr:cNvPicPr/>
      </xdr:nvPicPr>
      <xdr:blipFill>
        <a:blip xmlns:r="http://schemas.openxmlformats.org/officeDocument/2006/relationships" r:embed="rId170" cstate="print"/>
        <a:stretch>
          <a:fillRect/>
        </a:stretch>
      </xdr:blipFill>
      <xdr:spPr>
        <a:prstGeom prst="rect">
          <a:avLst/>
        </a:prstGeom>
      </xdr:spPr>
    </xdr:pic>
    <xdr:clientData/>
  </xdr:twoCellAnchor>
  <xdr:twoCellAnchor>
    <xdr:from>
      <xdr:col>24</xdr:col>
      <xdr:colOff>0</xdr:colOff>
      <xdr:row>55</xdr:row>
      <xdr:rowOff>0</xdr:rowOff>
    </xdr:from>
    <xdr:to>
      <xdr:col>25</xdr:col>
      <xdr:colOff>0</xdr:colOff>
      <xdr:row>55</xdr:row>
      <xdr:rowOff>1231688</xdr:rowOff>
    </xdr:to>
    <xdr:pic>
      <xdr:nvPicPr>
        <xdr:cNvPr id="173" name="Image 172" descr="Picture">
          <a:extLst>
            <a:ext uri="{FF2B5EF4-FFF2-40B4-BE49-F238E27FC236}">
              <a16:creationId xmlns:a16="http://schemas.microsoft.com/office/drawing/2014/main" id="{00000000-0008-0000-0000-0000AD000000}"/>
            </a:ext>
          </a:extLst>
        </xdr:cNvPr>
        <xdr:cNvPicPr/>
      </xdr:nvPicPr>
      <xdr:blipFill>
        <a:blip xmlns:r="http://schemas.openxmlformats.org/officeDocument/2006/relationships" r:embed="rId171" cstate="print"/>
        <a:stretch>
          <a:fillRect/>
        </a:stretch>
      </xdr:blipFill>
      <xdr:spPr>
        <a:prstGeom prst="rect">
          <a:avLst/>
        </a:prstGeom>
      </xdr:spPr>
    </xdr:pic>
    <xdr:clientData/>
  </xdr:twoCellAnchor>
  <xdr:twoCellAnchor>
    <xdr:from>
      <xdr:col>25</xdr:col>
      <xdr:colOff>0</xdr:colOff>
      <xdr:row>55</xdr:row>
      <xdr:rowOff>0</xdr:rowOff>
    </xdr:from>
    <xdr:to>
      <xdr:col>26</xdr:col>
      <xdr:colOff>0</xdr:colOff>
      <xdr:row>55</xdr:row>
      <xdr:rowOff>1231688</xdr:rowOff>
    </xdr:to>
    <xdr:pic>
      <xdr:nvPicPr>
        <xdr:cNvPr id="174" name="Image 173" descr="Picture">
          <a:extLst>
            <a:ext uri="{FF2B5EF4-FFF2-40B4-BE49-F238E27FC236}">
              <a16:creationId xmlns:a16="http://schemas.microsoft.com/office/drawing/2014/main" id="{00000000-0008-0000-0000-0000AE000000}"/>
            </a:ext>
          </a:extLst>
        </xdr:cNvPr>
        <xdr:cNvPicPr/>
      </xdr:nvPicPr>
      <xdr:blipFill>
        <a:blip xmlns:r="http://schemas.openxmlformats.org/officeDocument/2006/relationships" r:embed="rId172" cstate="print"/>
        <a:stretch>
          <a:fillRect/>
        </a:stretch>
      </xdr:blipFill>
      <xdr:spPr>
        <a:prstGeom prst="rect">
          <a:avLst/>
        </a:prstGeom>
      </xdr:spPr>
    </xdr:pic>
    <xdr:clientData/>
  </xdr:twoCellAnchor>
  <xdr:twoCellAnchor>
    <xdr:from>
      <xdr:col>26</xdr:col>
      <xdr:colOff>0</xdr:colOff>
      <xdr:row>55</xdr:row>
      <xdr:rowOff>0</xdr:rowOff>
    </xdr:from>
    <xdr:to>
      <xdr:col>27</xdr:col>
      <xdr:colOff>0</xdr:colOff>
      <xdr:row>55</xdr:row>
      <xdr:rowOff>1231688</xdr:rowOff>
    </xdr:to>
    <xdr:pic>
      <xdr:nvPicPr>
        <xdr:cNvPr id="175" name="Image 174" descr="Picture">
          <a:extLst>
            <a:ext uri="{FF2B5EF4-FFF2-40B4-BE49-F238E27FC236}">
              <a16:creationId xmlns:a16="http://schemas.microsoft.com/office/drawing/2014/main" id="{00000000-0008-0000-0000-0000AF000000}"/>
            </a:ext>
          </a:extLst>
        </xdr:cNvPr>
        <xdr:cNvPicPr/>
      </xdr:nvPicPr>
      <xdr:blipFill>
        <a:blip xmlns:r="http://schemas.openxmlformats.org/officeDocument/2006/relationships" r:embed="rId173" cstate="print"/>
        <a:stretch>
          <a:fillRect/>
        </a:stretch>
      </xdr:blipFill>
      <xdr:spPr>
        <a:prstGeom prst="rect">
          <a:avLst/>
        </a:prstGeom>
      </xdr:spPr>
    </xdr:pic>
    <xdr:clientData/>
  </xdr:twoCellAnchor>
  <xdr:twoCellAnchor>
    <xdr:from>
      <xdr:col>24</xdr:col>
      <xdr:colOff>0</xdr:colOff>
      <xdr:row>56</xdr:row>
      <xdr:rowOff>0</xdr:rowOff>
    </xdr:from>
    <xdr:to>
      <xdr:col>25</xdr:col>
      <xdr:colOff>0</xdr:colOff>
      <xdr:row>56</xdr:row>
      <xdr:rowOff>1231688</xdr:rowOff>
    </xdr:to>
    <xdr:pic>
      <xdr:nvPicPr>
        <xdr:cNvPr id="176" name="Image 175" descr="Picture">
          <a:extLst>
            <a:ext uri="{FF2B5EF4-FFF2-40B4-BE49-F238E27FC236}">
              <a16:creationId xmlns:a16="http://schemas.microsoft.com/office/drawing/2014/main" id="{00000000-0008-0000-0000-0000B0000000}"/>
            </a:ext>
          </a:extLst>
        </xdr:cNvPr>
        <xdr:cNvPicPr/>
      </xdr:nvPicPr>
      <xdr:blipFill>
        <a:blip xmlns:r="http://schemas.openxmlformats.org/officeDocument/2006/relationships" r:embed="rId174" cstate="print"/>
        <a:stretch>
          <a:fillRect/>
        </a:stretch>
      </xdr:blipFill>
      <xdr:spPr>
        <a:prstGeom prst="rect">
          <a:avLst/>
        </a:prstGeom>
      </xdr:spPr>
    </xdr:pic>
    <xdr:clientData/>
  </xdr:twoCellAnchor>
  <xdr:twoCellAnchor>
    <xdr:from>
      <xdr:col>25</xdr:col>
      <xdr:colOff>0</xdr:colOff>
      <xdr:row>56</xdr:row>
      <xdr:rowOff>0</xdr:rowOff>
    </xdr:from>
    <xdr:to>
      <xdr:col>26</xdr:col>
      <xdr:colOff>0</xdr:colOff>
      <xdr:row>56</xdr:row>
      <xdr:rowOff>1231688</xdr:rowOff>
    </xdr:to>
    <xdr:pic>
      <xdr:nvPicPr>
        <xdr:cNvPr id="177" name="Image 176" descr="Picture">
          <a:extLst>
            <a:ext uri="{FF2B5EF4-FFF2-40B4-BE49-F238E27FC236}">
              <a16:creationId xmlns:a16="http://schemas.microsoft.com/office/drawing/2014/main" id="{00000000-0008-0000-0000-0000B1000000}"/>
            </a:ext>
          </a:extLst>
        </xdr:cNvPr>
        <xdr:cNvPicPr/>
      </xdr:nvPicPr>
      <xdr:blipFill>
        <a:blip xmlns:r="http://schemas.openxmlformats.org/officeDocument/2006/relationships" r:embed="rId175" cstate="print"/>
        <a:stretch>
          <a:fillRect/>
        </a:stretch>
      </xdr:blipFill>
      <xdr:spPr>
        <a:prstGeom prst="rect">
          <a:avLst/>
        </a:prstGeom>
      </xdr:spPr>
    </xdr:pic>
    <xdr:clientData/>
  </xdr:twoCellAnchor>
  <xdr:twoCellAnchor>
    <xdr:from>
      <xdr:col>26</xdr:col>
      <xdr:colOff>0</xdr:colOff>
      <xdr:row>56</xdr:row>
      <xdr:rowOff>0</xdr:rowOff>
    </xdr:from>
    <xdr:to>
      <xdr:col>27</xdr:col>
      <xdr:colOff>0</xdr:colOff>
      <xdr:row>56</xdr:row>
      <xdr:rowOff>1231688</xdr:rowOff>
    </xdr:to>
    <xdr:pic>
      <xdr:nvPicPr>
        <xdr:cNvPr id="178" name="Image 177" descr="Picture">
          <a:extLst>
            <a:ext uri="{FF2B5EF4-FFF2-40B4-BE49-F238E27FC236}">
              <a16:creationId xmlns:a16="http://schemas.microsoft.com/office/drawing/2014/main" id="{00000000-0008-0000-0000-0000B2000000}"/>
            </a:ext>
          </a:extLst>
        </xdr:cNvPr>
        <xdr:cNvPicPr/>
      </xdr:nvPicPr>
      <xdr:blipFill>
        <a:blip xmlns:r="http://schemas.openxmlformats.org/officeDocument/2006/relationships" r:embed="rId176" cstate="print"/>
        <a:stretch>
          <a:fillRect/>
        </a:stretch>
      </xdr:blipFill>
      <xdr:spPr>
        <a:prstGeom prst="rect">
          <a:avLst/>
        </a:prstGeom>
      </xdr:spPr>
    </xdr:pic>
    <xdr:clientData/>
  </xdr:twoCellAnchor>
  <xdr:twoCellAnchor>
    <xdr:from>
      <xdr:col>24</xdr:col>
      <xdr:colOff>0</xdr:colOff>
      <xdr:row>57</xdr:row>
      <xdr:rowOff>0</xdr:rowOff>
    </xdr:from>
    <xdr:to>
      <xdr:col>25</xdr:col>
      <xdr:colOff>0</xdr:colOff>
      <xdr:row>57</xdr:row>
      <xdr:rowOff>1231688</xdr:rowOff>
    </xdr:to>
    <xdr:pic>
      <xdr:nvPicPr>
        <xdr:cNvPr id="179" name="Image 178" descr="Picture">
          <a:extLst>
            <a:ext uri="{FF2B5EF4-FFF2-40B4-BE49-F238E27FC236}">
              <a16:creationId xmlns:a16="http://schemas.microsoft.com/office/drawing/2014/main" id="{00000000-0008-0000-0000-0000B3000000}"/>
            </a:ext>
          </a:extLst>
        </xdr:cNvPr>
        <xdr:cNvPicPr/>
      </xdr:nvPicPr>
      <xdr:blipFill>
        <a:blip xmlns:r="http://schemas.openxmlformats.org/officeDocument/2006/relationships" r:embed="rId177" cstate="print"/>
        <a:stretch>
          <a:fillRect/>
        </a:stretch>
      </xdr:blipFill>
      <xdr:spPr>
        <a:prstGeom prst="rect">
          <a:avLst/>
        </a:prstGeom>
      </xdr:spPr>
    </xdr:pic>
    <xdr:clientData/>
  </xdr:twoCellAnchor>
  <xdr:twoCellAnchor>
    <xdr:from>
      <xdr:col>25</xdr:col>
      <xdr:colOff>0</xdr:colOff>
      <xdr:row>57</xdr:row>
      <xdr:rowOff>0</xdr:rowOff>
    </xdr:from>
    <xdr:to>
      <xdr:col>26</xdr:col>
      <xdr:colOff>0</xdr:colOff>
      <xdr:row>57</xdr:row>
      <xdr:rowOff>1231688</xdr:rowOff>
    </xdr:to>
    <xdr:pic>
      <xdr:nvPicPr>
        <xdr:cNvPr id="180" name="Image 179" descr="Picture">
          <a:extLst>
            <a:ext uri="{FF2B5EF4-FFF2-40B4-BE49-F238E27FC236}">
              <a16:creationId xmlns:a16="http://schemas.microsoft.com/office/drawing/2014/main" id="{00000000-0008-0000-0000-0000B4000000}"/>
            </a:ext>
          </a:extLst>
        </xdr:cNvPr>
        <xdr:cNvPicPr/>
      </xdr:nvPicPr>
      <xdr:blipFill>
        <a:blip xmlns:r="http://schemas.openxmlformats.org/officeDocument/2006/relationships" r:embed="rId178" cstate="print"/>
        <a:stretch>
          <a:fillRect/>
        </a:stretch>
      </xdr:blipFill>
      <xdr:spPr>
        <a:prstGeom prst="rect">
          <a:avLst/>
        </a:prstGeom>
      </xdr:spPr>
    </xdr:pic>
    <xdr:clientData/>
  </xdr:twoCellAnchor>
  <xdr:twoCellAnchor>
    <xdr:from>
      <xdr:col>26</xdr:col>
      <xdr:colOff>0</xdr:colOff>
      <xdr:row>57</xdr:row>
      <xdr:rowOff>0</xdr:rowOff>
    </xdr:from>
    <xdr:to>
      <xdr:col>27</xdr:col>
      <xdr:colOff>0</xdr:colOff>
      <xdr:row>57</xdr:row>
      <xdr:rowOff>1231688</xdr:rowOff>
    </xdr:to>
    <xdr:pic>
      <xdr:nvPicPr>
        <xdr:cNvPr id="181" name="Image 180" descr="Picture">
          <a:extLst>
            <a:ext uri="{FF2B5EF4-FFF2-40B4-BE49-F238E27FC236}">
              <a16:creationId xmlns:a16="http://schemas.microsoft.com/office/drawing/2014/main" id="{00000000-0008-0000-0000-0000B5000000}"/>
            </a:ext>
          </a:extLst>
        </xdr:cNvPr>
        <xdr:cNvPicPr/>
      </xdr:nvPicPr>
      <xdr:blipFill>
        <a:blip xmlns:r="http://schemas.openxmlformats.org/officeDocument/2006/relationships" r:embed="rId179" cstate="print"/>
        <a:stretch>
          <a:fillRect/>
        </a:stretch>
      </xdr:blipFill>
      <xdr:spPr>
        <a:prstGeom prst="rect">
          <a:avLst/>
        </a:prstGeom>
      </xdr:spPr>
    </xdr:pic>
    <xdr:clientData/>
  </xdr:twoCellAnchor>
  <xdr:twoCellAnchor>
    <xdr:from>
      <xdr:col>24</xdr:col>
      <xdr:colOff>0</xdr:colOff>
      <xdr:row>58</xdr:row>
      <xdr:rowOff>0</xdr:rowOff>
    </xdr:from>
    <xdr:to>
      <xdr:col>25</xdr:col>
      <xdr:colOff>0</xdr:colOff>
      <xdr:row>58</xdr:row>
      <xdr:rowOff>1231688</xdr:rowOff>
    </xdr:to>
    <xdr:pic>
      <xdr:nvPicPr>
        <xdr:cNvPr id="182" name="Image 181" descr="Picture">
          <a:extLst>
            <a:ext uri="{FF2B5EF4-FFF2-40B4-BE49-F238E27FC236}">
              <a16:creationId xmlns:a16="http://schemas.microsoft.com/office/drawing/2014/main" id="{00000000-0008-0000-0000-0000B6000000}"/>
            </a:ext>
          </a:extLst>
        </xdr:cNvPr>
        <xdr:cNvPicPr/>
      </xdr:nvPicPr>
      <xdr:blipFill>
        <a:blip xmlns:r="http://schemas.openxmlformats.org/officeDocument/2006/relationships" r:embed="rId180" cstate="print"/>
        <a:stretch>
          <a:fillRect/>
        </a:stretch>
      </xdr:blipFill>
      <xdr:spPr>
        <a:prstGeom prst="rect">
          <a:avLst/>
        </a:prstGeom>
      </xdr:spPr>
    </xdr:pic>
    <xdr:clientData/>
  </xdr:twoCellAnchor>
  <xdr:twoCellAnchor>
    <xdr:from>
      <xdr:col>25</xdr:col>
      <xdr:colOff>0</xdr:colOff>
      <xdr:row>58</xdr:row>
      <xdr:rowOff>0</xdr:rowOff>
    </xdr:from>
    <xdr:to>
      <xdr:col>26</xdr:col>
      <xdr:colOff>0</xdr:colOff>
      <xdr:row>58</xdr:row>
      <xdr:rowOff>1231688</xdr:rowOff>
    </xdr:to>
    <xdr:pic>
      <xdr:nvPicPr>
        <xdr:cNvPr id="183" name="Image 182" descr="Picture">
          <a:extLst>
            <a:ext uri="{FF2B5EF4-FFF2-40B4-BE49-F238E27FC236}">
              <a16:creationId xmlns:a16="http://schemas.microsoft.com/office/drawing/2014/main" id="{00000000-0008-0000-0000-0000B7000000}"/>
            </a:ext>
          </a:extLst>
        </xdr:cNvPr>
        <xdr:cNvPicPr/>
      </xdr:nvPicPr>
      <xdr:blipFill>
        <a:blip xmlns:r="http://schemas.openxmlformats.org/officeDocument/2006/relationships" r:embed="rId181" cstate="print"/>
        <a:stretch>
          <a:fillRect/>
        </a:stretch>
      </xdr:blipFill>
      <xdr:spPr>
        <a:prstGeom prst="rect">
          <a:avLst/>
        </a:prstGeom>
      </xdr:spPr>
    </xdr:pic>
    <xdr:clientData/>
  </xdr:twoCellAnchor>
  <xdr:twoCellAnchor>
    <xdr:from>
      <xdr:col>26</xdr:col>
      <xdr:colOff>0</xdr:colOff>
      <xdr:row>58</xdr:row>
      <xdr:rowOff>0</xdr:rowOff>
    </xdr:from>
    <xdr:to>
      <xdr:col>27</xdr:col>
      <xdr:colOff>0</xdr:colOff>
      <xdr:row>58</xdr:row>
      <xdr:rowOff>1231688</xdr:rowOff>
    </xdr:to>
    <xdr:pic>
      <xdr:nvPicPr>
        <xdr:cNvPr id="184" name="Image 183" descr="Picture">
          <a:extLst>
            <a:ext uri="{FF2B5EF4-FFF2-40B4-BE49-F238E27FC236}">
              <a16:creationId xmlns:a16="http://schemas.microsoft.com/office/drawing/2014/main" id="{00000000-0008-0000-0000-0000B8000000}"/>
            </a:ext>
          </a:extLst>
        </xdr:cNvPr>
        <xdr:cNvPicPr/>
      </xdr:nvPicPr>
      <xdr:blipFill>
        <a:blip xmlns:r="http://schemas.openxmlformats.org/officeDocument/2006/relationships" r:embed="rId182" cstate="print"/>
        <a:stretch>
          <a:fillRect/>
        </a:stretch>
      </xdr:blipFill>
      <xdr:spPr>
        <a:prstGeom prst="rect">
          <a:avLst/>
        </a:prstGeom>
      </xdr:spPr>
    </xdr:pic>
    <xdr:clientData/>
  </xdr:twoCellAnchor>
  <xdr:twoCellAnchor>
    <xdr:from>
      <xdr:col>24</xdr:col>
      <xdr:colOff>0</xdr:colOff>
      <xdr:row>59</xdr:row>
      <xdr:rowOff>0</xdr:rowOff>
    </xdr:from>
    <xdr:to>
      <xdr:col>25</xdr:col>
      <xdr:colOff>0</xdr:colOff>
      <xdr:row>59</xdr:row>
      <xdr:rowOff>1231688</xdr:rowOff>
    </xdr:to>
    <xdr:pic>
      <xdr:nvPicPr>
        <xdr:cNvPr id="185" name="Image 184" descr="Picture">
          <a:extLst>
            <a:ext uri="{FF2B5EF4-FFF2-40B4-BE49-F238E27FC236}">
              <a16:creationId xmlns:a16="http://schemas.microsoft.com/office/drawing/2014/main" id="{00000000-0008-0000-0000-0000B9000000}"/>
            </a:ext>
          </a:extLst>
        </xdr:cNvPr>
        <xdr:cNvPicPr/>
      </xdr:nvPicPr>
      <xdr:blipFill>
        <a:blip xmlns:r="http://schemas.openxmlformats.org/officeDocument/2006/relationships" r:embed="rId183" cstate="print"/>
        <a:stretch>
          <a:fillRect/>
        </a:stretch>
      </xdr:blipFill>
      <xdr:spPr>
        <a:prstGeom prst="rect">
          <a:avLst/>
        </a:prstGeom>
      </xdr:spPr>
    </xdr:pic>
    <xdr:clientData/>
  </xdr:twoCellAnchor>
  <xdr:twoCellAnchor>
    <xdr:from>
      <xdr:col>25</xdr:col>
      <xdr:colOff>0</xdr:colOff>
      <xdr:row>59</xdr:row>
      <xdr:rowOff>0</xdr:rowOff>
    </xdr:from>
    <xdr:to>
      <xdr:col>26</xdr:col>
      <xdr:colOff>0</xdr:colOff>
      <xdr:row>59</xdr:row>
      <xdr:rowOff>1231688</xdr:rowOff>
    </xdr:to>
    <xdr:pic>
      <xdr:nvPicPr>
        <xdr:cNvPr id="186" name="Image 185" descr="Picture">
          <a:extLst>
            <a:ext uri="{FF2B5EF4-FFF2-40B4-BE49-F238E27FC236}">
              <a16:creationId xmlns:a16="http://schemas.microsoft.com/office/drawing/2014/main" id="{00000000-0008-0000-0000-0000BA000000}"/>
            </a:ext>
          </a:extLst>
        </xdr:cNvPr>
        <xdr:cNvPicPr/>
      </xdr:nvPicPr>
      <xdr:blipFill>
        <a:blip xmlns:r="http://schemas.openxmlformats.org/officeDocument/2006/relationships" r:embed="rId184" cstate="print"/>
        <a:stretch>
          <a:fillRect/>
        </a:stretch>
      </xdr:blipFill>
      <xdr:spPr>
        <a:prstGeom prst="rect">
          <a:avLst/>
        </a:prstGeom>
      </xdr:spPr>
    </xdr:pic>
    <xdr:clientData/>
  </xdr:twoCellAnchor>
  <xdr:twoCellAnchor>
    <xdr:from>
      <xdr:col>26</xdr:col>
      <xdr:colOff>0</xdr:colOff>
      <xdr:row>59</xdr:row>
      <xdr:rowOff>0</xdr:rowOff>
    </xdr:from>
    <xdr:to>
      <xdr:col>27</xdr:col>
      <xdr:colOff>0</xdr:colOff>
      <xdr:row>59</xdr:row>
      <xdr:rowOff>1231688</xdr:rowOff>
    </xdr:to>
    <xdr:pic>
      <xdr:nvPicPr>
        <xdr:cNvPr id="187" name="Image 186" descr="Picture">
          <a:extLst>
            <a:ext uri="{FF2B5EF4-FFF2-40B4-BE49-F238E27FC236}">
              <a16:creationId xmlns:a16="http://schemas.microsoft.com/office/drawing/2014/main" id="{00000000-0008-0000-0000-0000BB000000}"/>
            </a:ext>
          </a:extLst>
        </xdr:cNvPr>
        <xdr:cNvPicPr/>
      </xdr:nvPicPr>
      <xdr:blipFill>
        <a:blip xmlns:r="http://schemas.openxmlformats.org/officeDocument/2006/relationships" r:embed="rId185" cstate="print"/>
        <a:stretch>
          <a:fillRect/>
        </a:stretch>
      </xdr:blipFill>
      <xdr:spPr>
        <a:prstGeom prst="rect">
          <a:avLst/>
        </a:prstGeom>
      </xdr:spPr>
    </xdr:pic>
    <xdr:clientData/>
  </xdr:twoCellAnchor>
  <xdr:twoCellAnchor>
    <xdr:from>
      <xdr:col>24</xdr:col>
      <xdr:colOff>0</xdr:colOff>
      <xdr:row>60</xdr:row>
      <xdr:rowOff>0</xdr:rowOff>
    </xdr:from>
    <xdr:to>
      <xdr:col>25</xdr:col>
      <xdr:colOff>0</xdr:colOff>
      <xdr:row>60</xdr:row>
      <xdr:rowOff>1231688</xdr:rowOff>
    </xdr:to>
    <xdr:pic>
      <xdr:nvPicPr>
        <xdr:cNvPr id="188" name="Image 187" descr="Picture">
          <a:extLst>
            <a:ext uri="{FF2B5EF4-FFF2-40B4-BE49-F238E27FC236}">
              <a16:creationId xmlns:a16="http://schemas.microsoft.com/office/drawing/2014/main" id="{00000000-0008-0000-0000-0000BC000000}"/>
            </a:ext>
          </a:extLst>
        </xdr:cNvPr>
        <xdr:cNvPicPr/>
      </xdr:nvPicPr>
      <xdr:blipFill>
        <a:blip xmlns:r="http://schemas.openxmlformats.org/officeDocument/2006/relationships" r:embed="rId186" cstate="print"/>
        <a:stretch>
          <a:fillRect/>
        </a:stretch>
      </xdr:blipFill>
      <xdr:spPr>
        <a:prstGeom prst="rect">
          <a:avLst/>
        </a:prstGeom>
      </xdr:spPr>
    </xdr:pic>
    <xdr:clientData/>
  </xdr:twoCellAnchor>
  <xdr:twoCellAnchor>
    <xdr:from>
      <xdr:col>25</xdr:col>
      <xdr:colOff>0</xdr:colOff>
      <xdr:row>60</xdr:row>
      <xdr:rowOff>0</xdr:rowOff>
    </xdr:from>
    <xdr:to>
      <xdr:col>26</xdr:col>
      <xdr:colOff>0</xdr:colOff>
      <xdr:row>60</xdr:row>
      <xdr:rowOff>1231688</xdr:rowOff>
    </xdr:to>
    <xdr:pic>
      <xdr:nvPicPr>
        <xdr:cNvPr id="189" name="Image 188" descr="Picture">
          <a:extLst>
            <a:ext uri="{FF2B5EF4-FFF2-40B4-BE49-F238E27FC236}">
              <a16:creationId xmlns:a16="http://schemas.microsoft.com/office/drawing/2014/main" id="{00000000-0008-0000-0000-0000BD000000}"/>
            </a:ext>
          </a:extLst>
        </xdr:cNvPr>
        <xdr:cNvPicPr/>
      </xdr:nvPicPr>
      <xdr:blipFill>
        <a:blip xmlns:r="http://schemas.openxmlformats.org/officeDocument/2006/relationships" r:embed="rId187" cstate="print"/>
        <a:stretch>
          <a:fillRect/>
        </a:stretch>
      </xdr:blipFill>
      <xdr:spPr>
        <a:prstGeom prst="rect">
          <a:avLst/>
        </a:prstGeom>
      </xdr:spPr>
    </xdr:pic>
    <xdr:clientData/>
  </xdr:twoCellAnchor>
  <xdr:twoCellAnchor>
    <xdr:from>
      <xdr:col>26</xdr:col>
      <xdr:colOff>0</xdr:colOff>
      <xdr:row>60</xdr:row>
      <xdr:rowOff>0</xdr:rowOff>
    </xdr:from>
    <xdr:to>
      <xdr:col>27</xdr:col>
      <xdr:colOff>0</xdr:colOff>
      <xdr:row>60</xdr:row>
      <xdr:rowOff>1231688</xdr:rowOff>
    </xdr:to>
    <xdr:pic>
      <xdr:nvPicPr>
        <xdr:cNvPr id="190" name="Image 189" descr="Picture">
          <a:extLst>
            <a:ext uri="{FF2B5EF4-FFF2-40B4-BE49-F238E27FC236}">
              <a16:creationId xmlns:a16="http://schemas.microsoft.com/office/drawing/2014/main" id="{00000000-0008-0000-0000-0000BE000000}"/>
            </a:ext>
          </a:extLst>
        </xdr:cNvPr>
        <xdr:cNvPicPr/>
      </xdr:nvPicPr>
      <xdr:blipFill>
        <a:blip xmlns:r="http://schemas.openxmlformats.org/officeDocument/2006/relationships" r:embed="rId188" cstate="print"/>
        <a:stretch>
          <a:fillRect/>
        </a:stretch>
      </xdr:blipFill>
      <xdr:spPr>
        <a:prstGeom prst="rect">
          <a:avLst/>
        </a:prstGeom>
      </xdr:spPr>
    </xdr:pic>
    <xdr:clientData/>
  </xdr:twoCellAnchor>
  <xdr:twoCellAnchor>
    <xdr:from>
      <xdr:col>24</xdr:col>
      <xdr:colOff>0</xdr:colOff>
      <xdr:row>61</xdr:row>
      <xdr:rowOff>0</xdr:rowOff>
    </xdr:from>
    <xdr:to>
      <xdr:col>25</xdr:col>
      <xdr:colOff>0</xdr:colOff>
      <xdr:row>61</xdr:row>
      <xdr:rowOff>1231688</xdr:rowOff>
    </xdr:to>
    <xdr:pic>
      <xdr:nvPicPr>
        <xdr:cNvPr id="191" name="Image 190" descr="Picture">
          <a:extLst>
            <a:ext uri="{FF2B5EF4-FFF2-40B4-BE49-F238E27FC236}">
              <a16:creationId xmlns:a16="http://schemas.microsoft.com/office/drawing/2014/main" id="{00000000-0008-0000-0000-0000BF000000}"/>
            </a:ext>
          </a:extLst>
        </xdr:cNvPr>
        <xdr:cNvPicPr/>
      </xdr:nvPicPr>
      <xdr:blipFill>
        <a:blip xmlns:r="http://schemas.openxmlformats.org/officeDocument/2006/relationships" r:embed="rId189" cstate="print"/>
        <a:stretch>
          <a:fillRect/>
        </a:stretch>
      </xdr:blipFill>
      <xdr:spPr>
        <a:prstGeom prst="rect">
          <a:avLst/>
        </a:prstGeom>
      </xdr:spPr>
    </xdr:pic>
    <xdr:clientData/>
  </xdr:twoCellAnchor>
  <xdr:twoCellAnchor>
    <xdr:from>
      <xdr:col>25</xdr:col>
      <xdr:colOff>0</xdr:colOff>
      <xdr:row>61</xdr:row>
      <xdr:rowOff>0</xdr:rowOff>
    </xdr:from>
    <xdr:to>
      <xdr:col>26</xdr:col>
      <xdr:colOff>0</xdr:colOff>
      <xdr:row>61</xdr:row>
      <xdr:rowOff>1231688</xdr:rowOff>
    </xdr:to>
    <xdr:pic>
      <xdr:nvPicPr>
        <xdr:cNvPr id="192" name="Image 191" descr="Picture">
          <a:extLst>
            <a:ext uri="{FF2B5EF4-FFF2-40B4-BE49-F238E27FC236}">
              <a16:creationId xmlns:a16="http://schemas.microsoft.com/office/drawing/2014/main" id="{00000000-0008-0000-0000-0000C0000000}"/>
            </a:ext>
          </a:extLst>
        </xdr:cNvPr>
        <xdr:cNvPicPr/>
      </xdr:nvPicPr>
      <xdr:blipFill>
        <a:blip xmlns:r="http://schemas.openxmlformats.org/officeDocument/2006/relationships" r:embed="rId190" cstate="print"/>
        <a:stretch>
          <a:fillRect/>
        </a:stretch>
      </xdr:blipFill>
      <xdr:spPr>
        <a:prstGeom prst="rect">
          <a:avLst/>
        </a:prstGeom>
      </xdr:spPr>
    </xdr:pic>
    <xdr:clientData/>
  </xdr:twoCellAnchor>
  <xdr:twoCellAnchor>
    <xdr:from>
      <xdr:col>26</xdr:col>
      <xdr:colOff>0</xdr:colOff>
      <xdr:row>61</xdr:row>
      <xdr:rowOff>0</xdr:rowOff>
    </xdr:from>
    <xdr:to>
      <xdr:col>27</xdr:col>
      <xdr:colOff>0</xdr:colOff>
      <xdr:row>61</xdr:row>
      <xdr:rowOff>1231688</xdr:rowOff>
    </xdr:to>
    <xdr:pic>
      <xdr:nvPicPr>
        <xdr:cNvPr id="193" name="Image 192" descr="Picture">
          <a:extLst>
            <a:ext uri="{FF2B5EF4-FFF2-40B4-BE49-F238E27FC236}">
              <a16:creationId xmlns:a16="http://schemas.microsoft.com/office/drawing/2014/main" id="{00000000-0008-0000-0000-0000C1000000}"/>
            </a:ext>
          </a:extLst>
        </xdr:cNvPr>
        <xdr:cNvPicPr/>
      </xdr:nvPicPr>
      <xdr:blipFill>
        <a:blip xmlns:r="http://schemas.openxmlformats.org/officeDocument/2006/relationships" r:embed="rId191" cstate="print"/>
        <a:stretch>
          <a:fillRect/>
        </a:stretch>
      </xdr:blipFill>
      <xdr:spPr>
        <a:prstGeom prst="rect">
          <a:avLst/>
        </a:prstGeom>
      </xdr:spPr>
    </xdr:pic>
    <xdr:clientData/>
  </xdr:twoCellAnchor>
  <xdr:twoCellAnchor>
    <xdr:from>
      <xdr:col>24</xdr:col>
      <xdr:colOff>0</xdr:colOff>
      <xdr:row>62</xdr:row>
      <xdr:rowOff>0</xdr:rowOff>
    </xdr:from>
    <xdr:to>
      <xdr:col>25</xdr:col>
      <xdr:colOff>0</xdr:colOff>
      <xdr:row>62</xdr:row>
      <xdr:rowOff>1231688</xdr:rowOff>
    </xdr:to>
    <xdr:pic>
      <xdr:nvPicPr>
        <xdr:cNvPr id="194" name="Image 193" descr="Picture">
          <a:extLst>
            <a:ext uri="{FF2B5EF4-FFF2-40B4-BE49-F238E27FC236}">
              <a16:creationId xmlns:a16="http://schemas.microsoft.com/office/drawing/2014/main" id="{00000000-0008-0000-0000-0000C2000000}"/>
            </a:ext>
          </a:extLst>
        </xdr:cNvPr>
        <xdr:cNvPicPr/>
      </xdr:nvPicPr>
      <xdr:blipFill>
        <a:blip xmlns:r="http://schemas.openxmlformats.org/officeDocument/2006/relationships" r:embed="rId192" cstate="print"/>
        <a:stretch>
          <a:fillRect/>
        </a:stretch>
      </xdr:blipFill>
      <xdr:spPr>
        <a:prstGeom prst="rect">
          <a:avLst/>
        </a:prstGeom>
      </xdr:spPr>
    </xdr:pic>
    <xdr:clientData/>
  </xdr:twoCellAnchor>
  <xdr:twoCellAnchor>
    <xdr:from>
      <xdr:col>25</xdr:col>
      <xdr:colOff>0</xdr:colOff>
      <xdr:row>62</xdr:row>
      <xdr:rowOff>0</xdr:rowOff>
    </xdr:from>
    <xdr:to>
      <xdr:col>26</xdr:col>
      <xdr:colOff>0</xdr:colOff>
      <xdr:row>62</xdr:row>
      <xdr:rowOff>1231688</xdr:rowOff>
    </xdr:to>
    <xdr:pic>
      <xdr:nvPicPr>
        <xdr:cNvPr id="195" name="Image 194" descr="Picture">
          <a:extLst>
            <a:ext uri="{FF2B5EF4-FFF2-40B4-BE49-F238E27FC236}">
              <a16:creationId xmlns:a16="http://schemas.microsoft.com/office/drawing/2014/main" id="{00000000-0008-0000-0000-0000C3000000}"/>
            </a:ext>
          </a:extLst>
        </xdr:cNvPr>
        <xdr:cNvPicPr/>
      </xdr:nvPicPr>
      <xdr:blipFill>
        <a:blip xmlns:r="http://schemas.openxmlformats.org/officeDocument/2006/relationships" r:embed="rId193" cstate="print"/>
        <a:stretch>
          <a:fillRect/>
        </a:stretch>
      </xdr:blipFill>
      <xdr:spPr>
        <a:prstGeom prst="rect">
          <a:avLst/>
        </a:prstGeom>
      </xdr:spPr>
    </xdr:pic>
    <xdr:clientData/>
  </xdr:twoCellAnchor>
  <xdr:twoCellAnchor>
    <xdr:from>
      <xdr:col>26</xdr:col>
      <xdr:colOff>0</xdr:colOff>
      <xdr:row>62</xdr:row>
      <xdr:rowOff>0</xdr:rowOff>
    </xdr:from>
    <xdr:to>
      <xdr:col>27</xdr:col>
      <xdr:colOff>0</xdr:colOff>
      <xdr:row>62</xdr:row>
      <xdr:rowOff>1231688</xdr:rowOff>
    </xdr:to>
    <xdr:pic>
      <xdr:nvPicPr>
        <xdr:cNvPr id="196" name="Image 195" descr="Picture">
          <a:extLst>
            <a:ext uri="{FF2B5EF4-FFF2-40B4-BE49-F238E27FC236}">
              <a16:creationId xmlns:a16="http://schemas.microsoft.com/office/drawing/2014/main" id="{00000000-0008-0000-0000-0000C4000000}"/>
            </a:ext>
          </a:extLst>
        </xdr:cNvPr>
        <xdr:cNvPicPr/>
      </xdr:nvPicPr>
      <xdr:blipFill>
        <a:blip xmlns:r="http://schemas.openxmlformats.org/officeDocument/2006/relationships" r:embed="rId194" cstate="print"/>
        <a:stretch>
          <a:fillRect/>
        </a:stretch>
      </xdr:blipFill>
      <xdr:spPr>
        <a:prstGeom prst="rect">
          <a:avLst/>
        </a:prstGeom>
      </xdr:spPr>
    </xdr:pic>
    <xdr:clientData/>
  </xdr:twoCellAnchor>
  <xdr:twoCellAnchor>
    <xdr:from>
      <xdr:col>24</xdr:col>
      <xdr:colOff>0</xdr:colOff>
      <xdr:row>63</xdr:row>
      <xdr:rowOff>0</xdr:rowOff>
    </xdr:from>
    <xdr:to>
      <xdr:col>25</xdr:col>
      <xdr:colOff>0</xdr:colOff>
      <xdr:row>63</xdr:row>
      <xdr:rowOff>1231688</xdr:rowOff>
    </xdr:to>
    <xdr:pic>
      <xdr:nvPicPr>
        <xdr:cNvPr id="197" name="Image 196" descr="Picture">
          <a:extLst>
            <a:ext uri="{FF2B5EF4-FFF2-40B4-BE49-F238E27FC236}">
              <a16:creationId xmlns:a16="http://schemas.microsoft.com/office/drawing/2014/main" id="{00000000-0008-0000-0000-0000C5000000}"/>
            </a:ext>
          </a:extLst>
        </xdr:cNvPr>
        <xdr:cNvPicPr/>
      </xdr:nvPicPr>
      <xdr:blipFill>
        <a:blip xmlns:r="http://schemas.openxmlformats.org/officeDocument/2006/relationships" r:embed="rId195" cstate="print"/>
        <a:stretch>
          <a:fillRect/>
        </a:stretch>
      </xdr:blipFill>
      <xdr:spPr>
        <a:prstGeom prst="rect">
          <a:avLst/>
        </a:prstGeom>
      </xdr:spPr>
    </xdr:pic>
    <xdr:clientData/>
  </xdr:twoCellAnchor>
  <xdr:twoCellAnchor>
    <xdr:from>
      <xdr:col>25</xdr:col>
      <xdr:colOff>0</xdr:colOff>
      <xdr:row>63</xdr:row>
      <xdr:rowOff>0</xdr:rowOff>
    </xdr:from>
    <xdr:to>
      <xdr:col>26</xdr:col>
      <xdr:colOff>0</xdr:colOff>
      <xdr:row>63</xdr:row>
      <xdr:rowOff>1231688</xdr:rowOff>
    </xdr:to>
    <xdr:pic>
      <xdr:nvPicPr>
        <xdr:cNvPr id="198" name="Image 197" descr="Picture">
          <a:extLst>
            <a:ext uri="{FF2B5EF4-FFF2-40B4-BE49-F238E27FC236}">
              <a16:creationId xmlns:a16="http://schemas.microsoft.com/office/drawing/2014/main" id="{00000000-0008-0000-0000-0000C6000000}"/>
            </a:ext>
          </a:extLst>
        </xdr:cNvPr>
        <xdr:cNvPicPr/>
      </xdr:nvPicPr>
      <xdr:blipFill>
        <a:blip xmlns:r="http://schemas.openxmlformats.org/officeDocument/2006/relationships" r:embed="rId196" cstate="print"/>
        <a:stretch>
          <a:fillRect/>
        </a:stretch>
      </xdr:blipFill>
      <xdr:spPr>
        <a:prstGeom prst="rect">
          <a:avLst/>
        </a:prstGeom>
      </xdr:spPr>
    </xdr:pic>
    <xdr:clientData/>
  </xdr:twoCellAnchor>
  <xdr:twoCellAnchor>
    <xdr:from>
      <xdr:col>26</xdr:col>
      <xdr:colOff>0</xdr:colOff>
      <xdr:row>63</xdr:row>
      <xdr:rowOff>0</xdr:rowOff>
    </xdr:from>
    <xdr:to>
      <xdr:col>27</xdr:col>
      <xdr:colOff>0</xdr:colOff>
      <xdr:row>63</xdr:row>
      <xdr:rowOff>1231688</xdr:rowOff>
    </xdr:to>
    <xdr:pic>
      <xdr:nvPicPr>
        <xdr:cNvPr id="199" name="Image 198" descr="Picture">
          <a:extLst>
            <a:ext uri="{FF2B5EF4-FFF2-40B4-BE49-F238E27FC236}">
              <a16:creationId xmlns:a16="http://schemas.microsoft.com/office/drawing/2014/main" id="{00000000-0008-0000-0000-0000C7000000}"/>
            </a:ext>
          </a:extLst>
        </xdr:cNvPr>
        <xdr:cNvPicPr/>
      </xdr:nvPicPr>
      <xdr:blipFill>
        <a:blip xmlns:r="http://schemas.openxmlformats.org/officeDocument/2006/relationships" r:embed="rId197" cstate="print"/>
        <a:stretch>
          <a:fillRect/>
        </a:stretch>
      </xdr:blipFill>
      <xdr:spPr>
        <a:prstGeom prst="rect">
          <a:avLst/>
        </a:prstGeom>
      </xdr:spPr>
    </xdr:pic>
    <xdr:clientData/>
  </xdr:twoCellAnchor>
  <xdr:twoCellAnchor>
    <xdr:from>
      <xdr:col>24</xdr:col>
      <xdr:colOff>0</xdr:colOff>
      <xdr:row>64</xdr:row>
      <xdr:rowOff>0</xdr:rowOff>
    </xdr:from>
    <xdr:to>
      <xdr:col>25</xdr:col>
      <xdr:colOff>0</xdr:colOff>
      <xdr:row>64</xdr:row>
      <xdr:rowOff>1231688</xdr:rowOff>
    </xdr:to>
    <xdr:pic>
      <xdr:nvPicPr>
        <xdr:cNvPr id="200" name="Image 199" descr="Picture">
          <a:extLst>
            <a:ext uri="{FF2B5EF4-FFF2-40B4-BE49-F238E27FC236}">
              <a16:creationId xmlns:a16="http://schemas.microsoft.com/office/drawing/2014/main" id="{00000000-0008-0000-0000-0000C8000000}"/>
            </a:ext>
          </a:extLst>
        </xdr:cNvPr>
        <xdr:cNvPicPr/>
      </xdr:nvPicPr>
      <xdr:blipFill>
        <a:blip xmlns:r="http://schemas.openxmlformats.org/officeDocument/2006/relationships" r:embed="rId198" cstate="print"/>
        <a:stretch>
          <a:fillRect/>
        </a:stretch>
      </xdr:blipFill>
      <xdr:spPr>
        <a:prstGeom prst="rect">
          <a:avLst/>
        </a:prstGeom>
      </xdr:spPr>
    </xdr:pic>
    <xdr:clientData/>
  </xdr:twoCellAnchor>
  <xdr:twoCellAnchor>
    <xdr:from>
      <xdr:col>25</xdr:col>
      <xdr:colOff>0</xdr:colOff>
      <xdr:row>64</xdr:row>
      <xdr:rowOff>0</xdr:rowOff>
    </xdr:from>
    <xdr:to>
      <xdr:col>26</xdr:col>
      <xdr:colOff>0</xdr:colOff>
      <xdr:row>64</xdr:row>
      <xdr:rowOff>1231688</xdr:rowOff>
    </xdr:to>
    <xdr:pic>
      <xdr:nvPicPr>
        <xdr:cNvPr id="201" name="Image 200" descr="Picture">
          <a:extLst>
            <a:ext uri="{FF2B5EF4-FFF2-40B4-BE49-F238E27FC236}">
              <a16:creationId xmlns:a16="http://schemas.microsoft.com/office/drawing/2014/main" id="{00000000-0008-0000-0000-0000C9000000}"/>
            </a:ext>
          </a:extLst>
        </xdr:cNvPr>
        <xdr:cNvPicPr/>
      </xdr:nvPicPr>
      <xdr:blipFill>
        <a:blip xmlns:r="http://schemas.openxmlformats.org/officeDocument/2006/relationships" r:embed="rId199" cstate="print"/>
        <a:stretch>
          <a:fillRect/>
        </a:stretch>
      </xdr:blipFill>
      <xdr:spPr>
        <a:prstGeom prst="rect">
          <a:avLst/>
        </a:prstGeom>
      </xdr:spPr>
    </xdr:pic>
    <xdr:clientData/>
  </xdr:twoCellAnchor>
  <xdr:twoCellAnchor>
    <xdr:from>
      <xdr:col>26</xdr:col>
      <xdr:colOff>0</xdr:colOff>
      <xdr:row>64</xdr:row>
      <xdr:rowOff>0</xdr:rowOff>
    </xdr:from>
    <xdr:to>
      <xdr:col>27</xdr:col>
      <xdr:colOff>0</xdr:colOff>
      <xdr:row>64</xdr:row>
      <xdr:rowOff>1231688</xdr:rowOff>
    </xdr:to>
    <xdr:pic>
      <xdr:nvPicPr>
        <xdr:cNvPr id="202" name="Image 201" descr="Picture">
          <a:extLst>
            <a:ext uri="{FF2B5EF4-FFF2-40B4-BE49-F238E27FC236}">
              <a16:creationId xmlns:a16="http://schemas.microsoft.com/office/drawing/2014/main" id="{00000000-0008-0000-0000-0000CA000000}"/>
            </a:ext>
          </a:extLst>
        </xdr:cNvPr>
        <xdr:cNvPicPr/>
      </xdr:nvPicPr>
      <xdr:blipFill>
        <a:blip xmlns:r="http://schemas.openxmlformats.org/officeDocument/2006/relationships" r:embed="rId200" cstate="print"/>
        <a:stretch>
          <a:fillRect/>
        </a:stretch>
      </xdr:blipFill>
      <xdr:spPr>
        <a:prstGeom prst="rect">
          <a:avLst/>
        </a:prstGeom>
      </xdr:spPr>
    </xdr:pic>
    <xdr:clientData/>
  </xdr:twoCellAnchor>
  <xdr:twoCellAnchor>
    <xdr:from>
      <xdr:col>24</xdr:col>
      <xdr:colOff>0</xdr:colOff>
      <xdr:row>65</xdr:row>
      <xdr:rowOff>0</xdr:rowOff>
    </xdr:from>
    <xdr:to>
      <xdr:col>25</xdr:col>
      <xdr:colOff>0</xdr:colOff>
      <xdr:row>65</xdr:row>
      <xdr:rowOff>1231688</xdr:rowOff>
    </xdr:to>
    <xdr:pic>
      <xdr:nvPicPr>
        <xdr:cNvPr id="203" name="Image 202" descr="Picture">
          <a:extLst>
            <a:ext uri="{FF2B5EF4-FFF2-40B4-BE49-F238E27FC236}">
              <a16:creationId xmlns:a16="http://schemas.microsoft.com/office/drawing/2014/main" id="{00000000-0008-0000-0000-0000CB000000}"/>
            </a:ext>
          </a:extLst>
        </xdr:cNvPr>
        <xdr:cNvPicPr/>
      </xdr:nvPicPr>
      <xdr:blipFill>
        <a:blip xmlns:r="http://schemas.openxmlformats.org/officeDocument/2006/relationships" r:embed="rId201" cstate="print"/>
        <a:stretch>
          <a:fillRect/>
        </a:stretch>
      </xdr:blipFill>
      <xdr:spPr>
        <a:prstGeom prst="rect">
          <a:avLst/>
        </a:prstGeom>
      </xdr:spPr>
    </xdr:pic>
    <xdr:clientData/>
  </xdr:twoCellAnchor>
  <xdr:twoCellAnchor>
    <xdr:from>
      <xdr:col>25</xdr:col>
      <xdr:colOff>0</xdr:colOff>
      <xdr:row>65</xdr:row>
      <xdr:rowOff>0</xdr:rowOff>
    </xdr:from>
    <xdr:to>
      <xdr:col>26</xdr:col>
      <xdr:colOff>0</xdr:colOff>
      <xdr:row>65</xdr:row>
      <xdr:rowOff>1231688</xdr:rowOff>
    </xdr:to>
    <xdr:pic>
      <xdr:nvPicPr>
        <xdr:cNvPr id="204" name="Image 203" descr="Picture">
          <a:extLst>
            <a:ext uri="{FF2B5EF4-FFF2-40B4-BE49-F238E27FC236}">
              <a16:creationId xmlns:a16="http://schemas.microsoft.com/office/drawing/2014/main" id="{00000000-0008-0000-0000-0000CC000000}"/>
            </a:ext>
          </a:extLst>
        </xdr:cNvPr>
        <xdr:cNvPicPr/>
      </xdr:nvPicPr>
      <xdr:blipFill>
        <a:blip xmlns:r="http://schemas.openxmlformats.org/officeDocument/2006/relationships" r:embed="rId202" cstate="print"/>
        <a:stretch>
          <a:fillRect/>
        </a:stretch>
      </xdr:blipFill>
      <xdr:spPr>
        <a:prstGeom prst="rect">
          <a:avLst/>
        </a:prstGeom>
      </xdr:spPr>
    </xdr:pic>
    <xdr:clientData/>
  </xdr:twoCellAnchor>
  <xdr:twoCellAnchor>
    <xdr:from>
      <xdr:col>26</xdr:col>
      <xdr:colOff>0</xdr:colOff>
      <xdr:row>65</xdr:row>
      <xdr:rowOff>0</xdr:rowOff>
    </xdr:from>
    <xdr:to>
      <xdr:col>27</xdr:col>
      <xdr:colOff>0</xdr:colOff>
      <xdr:row>65</xdr:row>
      <xdr:rowOff>1231688</xdr:rowOff>
    </xdr:to>
    <xdr:pic>
      <xdr:nvPicPr>
        <xdr:cNvPr id="205" name="Image 204" descr="Picture">
          <a:extLst>
            <a:ext uri="{FF2B5EF4-FFF2-40B4-BE49-F238E27FC236}">
              <a16:creationId xmlns:a16="http://schemas.microsoft.com/office/drawing/2014/main" id="{00000000-0008-0000-0000-0000CD000000}"/>
            </a:ext>
          </a:extLst>
        </xdr:cNvPr>
        <xdr:cNvPicPr/>
      </xdr:nvPicPr>
      <xdr:blipFill>
        <a:blip xmlns:r="http://schemas.openxmlformats.org/officeDocument/2006/relationships" r:embed="rId203" cstate="print"/>
        <a:stretch>
          <a:fillRect/>
        </a:stretch>
      </xdr:blipFill>
      <xdr:spPr>
        <a:prstGeom prst="rect">
          <a:avLst/>
        </a:prstGeom>
      </xdr:spPr>
    </xdr:pic>
    <xdr:clientData/>
  </xdr:twoCellAnchor>
  <xdr:twoCellAnchor>
    <xdr:from>
      <xdr:col>24</xdr:col>
      <xdr:colOff>0</xdr:colOff>
      <xdr:row>66</xdr:row>
      <xdr:rowOff>0</xdr:rowOff>
    </xdr:from>
    <xdr:to>
      <xdr:col>25</xdr:col>
      <xdr:colOff>0</xdr:colOff>
      <xdr:row>66</xdr:row>
      <xdr:rowOff>1231688</xdr:rowOff>
    </xdr:to>
    <xdr:pic>
      <xdr:nvPicPr>
        <xdr:cNvPr id="206" name="Image 205" descr="Picture">
          <a:extLst>
            <a:ext uri="{FF2B5EF4-FFF2-40B4-BE49-F238E27FC236}">
              <a16:creationId xmlns:a16="http://schemas.microsoft.com/office/drawing/2014/main" id="{00000000-0008-0000-0000-0000CE000000}"/>
            </a:ext>
          </a:extLst>
        </xdr:cNvPr>
        <xdr:cNvPicPr/>
      </xdr:nvPicPr>
      <xdr:blipFill>
        <a:blip xmlns:r="http://schemas.openxmlformats.org/officeDocument/2006/relationships" r:embed="rId204" cstate="print"/>
        <a:stretch>
          <a:fillRect/>
        </a:stretch>
      </xdr:blipFill>
      <xdr:spPr>
        <a:prstGeom prst="rect">
          <a:avLst/>
        </a:prstGeom>
      </xdr:spPr>
    </xdr:pic>
    <xdr:clientData/>
  </xdr:twoCellAnchor>
  <xdr:twoCellAnchor>
    <xdr:from>
      <xdr:col>25</xdr:col>
      <xdr:colOff>0</xdr:colOff>
      <xdr:row>66</xdr:row>
      <xdr:rowOff>0</xdr:rowOff>
    </xdr:from>
    <xdr:to>
      <xdr:col>26</xdr:col>
      <xdr:colOff>0</xdr:colOff>
      <xdr:row>66</xdr:row>
      <xdr:rowOff>1231688</xdr:rowOff>
    </xdr:to>
    <xdr:pic>
      <xdr:nvPicPr>
        <xdr:cNvPr id="207" name="Image 206" descr="Picture">
          <a:extLst>
            <a:ext uri="{FF2B5EF4-FFF2-40B4-BE49-F238E27FC236}">
              <a16:creationId xmlns:a16="http://schemas.microsoft.com/office/drawing/2014/main" id="{00000000-0008-0000-0000-0000CF000000}"/>
            </a:ext>
          </a:extLst>
        </xdr:cNvPr>
        <xdr:cNvPicPr/>
      </xdr:nvPicPr>
      <xdr:blipFill>
        <a:blip xmlns:r="http://schemas.openxmlformats.org/officeDocument/2006/relationships" r:embed="rId205" cstate="print"/>
        <a:stretch>
          <a:fillRect/>
        </a:stretch>
      </xdr:blipFill>
      <xdr:spPr>
        <a:prstGeom prst="rect">
          <a:avLst/>
        </a:prstGeom>
      </xdr:spPr>
    </xdr:pic>
    <xdr:clientData/>
  </xdr:twoCellAnchor>
  <xdr:twoCellAnchor>
    <xdr:from>
      <xdr:col>26</xdr:col>
      <xdr:colOff>0</xdr:colOff>
      <xdr:row>66</xdr:row>
      <xdr:rowOff>0</xdr:rowOff>
    </xdr:from>
    <xdr:to>
      <xdr:col>27</xdr:col>
      <xdr:colOff>0</xdr:colOff>
      <xdr:row>66</xdr:row>
      <xdr:rowOff>1231688</xdr:rowOff>
    </xdr:to>
    <xdr:pic>
      <xdr:nvPicPr>
        <xdr:cNvPr id="208" name="Image 207" descr="Picture">
          <a:extLst>
            <a:ext uri="{FF2B5EF4-FFF2-40B4-BE49-F238E27FC236}">
              <a16:creationId xmlns:a16="http://schemas.microsoft.com/office/drawing/2014/main" id="{00000000-0008-0000-0000-0000D0000000}"/>
            </a:ext>
          </a:extLst>
        </xdr:cNvPr>
        <xdr:cNvPicPr/>
      </xdr:nvPicPr>
      <xdr:blipFill>
        <a:blip xmlns:r="http://schemas.openxmlformats.org/officeDocument/2006/relationships" r:embed="rId206" cstate="print"/>
        <a:stretch>
          <a:fillRect/>
        </a:stretch>
      </xdr:blipFill>
      <xdr:spPr>
        <a:prstGeom prst="rect">
          <a:avLst/>
        </a:prstGeom>
      </xdr:spPr>
    </xdr:pic>
    <xdr:clientData/>
  </xdr:twoCellAnchor>
  <xdr:twoCellAnchor>
    <xdr:from>
      <xdr:col>24</xdr:col>
      <xdr:colOff>0</xdr:colOff>
      <xdr:row>67</xdr:row>
      <xdr:rowOff>0</xdr:rowOff>
    </xdr:from>
    <xdr:to>
      <xdr:col>25</xdr:col>
      <xdr:colOff>0</xdr:colOff>
      <xdr:row>67</xdr:row>
      <xdr:rowOff>1231688</xdr:rowOff>
    </xdr:to>
    <xdr:pic>
      <xdr:nvPicPr>
        <xdr:cNvPr id="209" name="Image 208" descr="Picture">
          <a:extLst>
            <a:ext uri="{FF2B5EF4-FFF2-40B4-BE49-F238E27FC236}">
              <a16:creationId xmlns:a16="http://schemas.microsoft.com/office/drawing/2014/main" id="{00000000-0008-0000-0000-0000D1000000}"/>
            </a:ext>
          </a:extLst>
        </xdr:cNvPr>
        <xdr:cNvPicPr/>
      </xdr:nvPicPr>
      <xdr:blipFill>
        <a:blip xmlns:r="http://schemas.openxmlformats.org/officeDocument/2006/relationships" r:embed="rId207" cstate="print"/>
        <a:stretch>
          <a:fillRect/>
        </a:stretch>
      </xdr:blipFill>
      <xdr:spPr>
        <a:prstGeom prst="rect">
          <a:avLst/>
        </a:prstGeom>
      </xdr:spPr>
    </xdr:pic>
    <xdr:clientData/>
  </xdr:twoCellAnchor>
  <xdr:twoCellAnchor>
    <xdr:from>
      <xdr:col>25</xdr:col>
      <xdr:colOff>0</xdr:colOff>
      <xdr:row>67</xdr:row>
      <xdr:rowOff>0</xdr:rowOff>
    </xdr:from>
    <xdr:to>
      <xdr:col>26</xdr:col>
      <xdr:colOff>0</xdr:colOff>
      <xdr:row>67</xdr:row>
      <xdr:rowOff>1231688</xdr:rowOff>
    </xdr:to>
    <xdr:pic>
      <xdr:nvPicPr>
        <xdr:cNvPr id="210" name="Image 209" descr="Picture">
          <a:extLst>
            <a:ext uri="{FF2B5EF4-FFF2-40B4-BE49-F238E27FC236}">
              <a16:creationId xmlns:a16="http://schemas.microsoft.com/office/drawing/2014/main" id="{00000000-0008-0000-0000-0000D2000000}"/>
            </a:ext>
          </a:extLst>
        </xdr:cNvPr>
        <xdr:cNvPicPr/>
      </xdr:nvPicPr>
      <xdr:blipFill>
        <a:blip xmlns:r="http://schemas.openxmlformats.org/officeDocument/2006/relationships" r:embed="rId208" cstate="print"/>
        <a:stretch>
          <a:fillRect/>
        </a:stretch>
      </xdr:blipFill>
      <xdr:spPr>
        <a:prstGeom prst="rect">
          <a:avLst/>
        </a:prstGeom>
      </xdr:spPr>
    </xdr:pic>
    <xdr:clientData/>
  </xdr:twoCellAnchor>
  <xdr:twoCellAnchor>
    <xdr:from>
      <xdr:col>26</xdr:col>
      <xdr:colOff>0</xdr:colOff>
      <xdr:row>67</xdr:row>
      <xdr:rowOff>0</xdr:rowOff>
    </xdr:from>
    <xdr:to>
      <xdr:col>27</xdr:col>
      <xdr:colOff>0</xdr:colOff>
      <xdr:row>67</xdr:row>
      <xdr:rowOff>1231688</xdr:rowOff>
    </xdr:to>
    <xdr:pic>
      <xdr:nvPicPr>
        <xdr:cNvPr id="211" name="Image 210" descr="Picture">
          <a:extLst>
            <a:ext uri="{FF2B5EF4-FFF2-40B4-BE49-F238E27FC236}">
              <a16:creationId xmlns:a16="http://schemas.microsoft.com/office/drawing/2014/main" id="{00000000-0008-0000-0000-0000D3000000}"/>
            </a:ext>
          </a:extLst>
        </xdr:cNvPr>
        <xdr:cNvPicPr/>
      </xdr:nvPicPr>
      <xdr:blipFill>
        <a:blip xmlns:r="http://schemas.openxmlformats.org/officeDocument/2006/relationships" r:embed="rId209" cstate="print"/>
        <a:stretch>
          <a:fillRect/>
        </a:stretch>
      </xdr:blipFill>
      <xdr:spPr>
        <a:prstGeom prst="rect">
          <a:avLst/>
        </a:prstGeom>
      </xdr:spPr>
    </xdr:pic>
    <xdr:clientData/>
  </xdr:twoCellAnchor>
  <xdr:twoCellAnchor>
    <xdr:from>
      <xdr:col>24</xdr:col>
      <xdr:colOff>0</xdr:colOff>
      <xdr:row>68</xdr:row>
      <xdr:rowOff>0</xdr:rowOff>
    </xdr:from>
    <xdr:to>
      <xdr:col>25</xdr:col>
      <xdr:colOff>0</xdr:colOff>
      <xdr:row>68</xdr:row>
      <xdr:rowOff>1231688</xdr:rowOff>
    </xdr:to>
    <xdr:pic>
      <xdr:nvPicPr>
        <xdr:cNvPr id="212" name="Image 211" descr="Picture">
          <a:extLst>
            <a:ext uri="{FF2B5EF4-FFF2-40B4-BE49-F238E27FC236}">
              <a16:creationId xmlns:a16="http://schemas.microsoft.com/office/drawing/2014/main" id="{00000000-0008-0000-0000-0000D4000000}"/>
            </a:ext>
          </a:extLst>
        </xdr:cNvPr>
        <xdr:cNvPicPr/>
      </xdr:nvPicPr>
      <xdr:blipFill>
        <a:blip xmlns:r="http://schemas.openxmlformats.org/officeDocument/2006/relationships" r:embed="rId210" cstate="print"/>
        <a:stretch>
          <a:fillRect/>
        </a:stretch>
      </xdr:blipFill>
      <xdr:spPr>
        <a:prstGeom prst="rect">
          <a:avLst/>
        </a:prstGeom>
      </xdr:spPr>
    </xdr:pic>
    <xdr:clientData/>
  </xdr:twoCellAnchor>
  <xdr:twoCellAnchor>
    <xdr:from>
      <xdr:col>25</xdr:col>
      <xdr:colOff>0</xdr:colOff>
      <xdr:row>68</xdr:row>
      <xdr:rowOff>0</xdr:rowOff>
    </xdr:from>
    <xdr:to>
      <xdr:col>26</xdr:col>
      <xdr:colOff>0</xdr:colOff>
      <xdr:row>68</xdr:row>
      <xdr:rowOff>1231688</xdr:rowOff>
    </xdr:to>
    <xdr:pic>
      <xdr:nvPicPr>
        <xdr:cNvPr id="213" name="Image 212" descr="Picture">
          <a:extLst>
            <a:ext uri="{FF2B5EF4-FFF2-40B4-BE49-F238E27FC236}">
              <a16:creationId xmlns:a16="http://schemas.microsoft.com/office/drawing/2014/main" id="{00000000-0008-0000-0000-0000D5000000}"/>
            </a:ext>
          </a:extLst>
        </xdr:cNvPr>
        <xdr:cNvPicPr/>
      </xdr:nvPicPr>
      <xdr:blipFill>
        <a:blip xmlns:r="http://schemas.openxmlformats.org/officeDocument/2006/relationships" r:embed="rId211" cstate="print"/>
        <a:stretch>
          <a:fillRect/>
        </a:stretch>
      </xdr:blipFill>
      <xdr:spPr>
        <a:prstGeom prst="rect">
          <a:avLst/>
        </a:prstGeom>
      </xdr:spPr>
    </xdr:pic>
    <xdr:clientData/>
  </xdr:twoCellAnchor>
  <xdr:twoCellAnchor>
    <xdr:from>
      <xdr:col>26</xdr:col>
      <xdr:colOff>0</xdr:colOff>
      <xdr:row>68</xdr:row>
      <xdr:rowOff>0</xdr:rowOff>
    </xdr:from>
    <xdr:to>
      <xdr:col>27</xdr:col>
      <xdr:colOff>0</xdr:colOff>
      <xdr:row>68</xdr:row>
      <xdr:rowOff>1231688</xdr:rowOff>
    </xdr:to>
    <xdr:pic>
      <xdr:nvPicPr>
        <xdr:cNvPr id="214" name="Image 213" descr="Picture">
          <a:extLst>
            <a:ext uri="{FF2B5EF4-FFF2-40B4-BE49-F238E27FC236}">
              <a16:creationId xmlns:a16="http://schemas.microsoft.com/office/drawing/2014/main" id="{00000000-0008-0000-0000-0000D6000000}"/>
            </a:ext>
          </a:extLst>
        </xdr:cNvPr>
        <xdr:cNvPicPr/>
      </xdr:nvPicPr>
      <xdr:blipFill>
        <a:blip xmlns:r="http://schemas.openxmlformats.org/officeDocument/2006/relationships" r:embed="rId212" cstate="print"/>
        <a:stretch>
          <a:fillRect/>
        </a:stretch>
      </xdr:blipFill>
      <xdr:spPr>
        <a:prstGeom prst="rect">
          <a:avLst/>
        </a:prstGeom>
      </xdr:spPr>
    </xdr:pic>
    <xdr:clientData/>
  </xdr:twoCellAnchor>
  <xdr:twoCellAnchor>
    <xdr:from>
      <xdr:col>24</xdr:col>
      <xdr:colOff>0</xdr:colOff>
      <xdr:row>69</xdr:row>
      <xdr:rowOff>0</xdr:rowOff>
    </xdr:from>
    <xdr:to>
      <xdr:col>25</xdr:col>
      <xdr:colOff>0</xdr:colOff>
      <xdr:row>69</xdr:row>
      <xdr:rowOff>1231688</xdr:rowOff>
    </xdr:to>
    <xdr:pic>
      <xdr:nvPicPr>
        <xdr:cNvPr id="215" name="Image 214" descr="Picture">
          <a:extLst>
            <a:ext uri="{FF2B5EF4-FFF2-40B4-BE49-F238E27FC236}">
              <a16:creationId xmlns:a16="http://schemas.microsoft.com/office/drawing/2014/main" id="{00000000-0008-0000-0000-0000D7000000}"/>
            </a:ext>
          </a:extLst>
        </xdr:cNvPr>
        <xdr:cNvPicPr/>
      </xdr:nvPicPr>
      <xdr:blipFill>
        <a:blip xmlns:r="http://schemas.openxmlformats.org/officeDocument/2006/relationships" r:embed="rId213" cstate="print"/>
        <a:stretch>
          <a:fillRect/>
        </a:stretch>
      </xdr:blipFill>
      <xdr:spPr>
        <a:prstGeom prst="rect">
          <a:avLst/>
        </a:prstGeom>
      </xdr:spPr>
    </xdr:pic>
    <xdr:clientData/>
  </xdr:twoCellAnchor>
  <xdr:twoCellAnchor>
    <xdr:from>
      <xdr:col>25</xdr:col>
      <xdr:colOff>0</xdr:colOff>
      <xdr:row>69</xdr:row>
      <xdr:rowOff>0</xdr:rowOff>
    </xdr:from>
    <xdr:to>
      <xdr:col>26</xdr:col>
      <xdr:colOff>0</xdr:colOff>
      <xdr:row>69</xdr:row>
      <xdr:rowOff>1231688</xdr:rowOff>
    </xdr:to>
    <xdr:pic>
      <xdr:nvPicPr>
        <xdr:cNvPr id="216" name="Image 215" descr="Picture">
          <a:extLst>
            <a:ext uri="{FF2B5EF4-FFF2-40B4-BE49-F238E27FC236}">
              <a16:creationId xmlns:a16="http://schemas.microsoft.com/office/drawing/2014/main" id="{00000000-0008-0000-0000-0000D8000000}"/>
            </a:ext>
          </a:extLst>
        </xdr:cNvPr>
        <xdr:cNvPicPr/>
      </xdr:nvPicPr>
      <xdr:blipFill>
        <a:blip xmlns:r="http://schemas.openxmlformats.org/officeDocument/2006/relationships" r:embed="rId214" cstate="print"/>
        <a:stretch>
          <a:fillRect/>
        </a:stretch>
      </xdr:blipFill>
      <xdr:spPr>
        <a:prstGeom prst="rect">
          <a:avLst/>
        </a:prstGeom>
      </xdr:spPr>
    </xdr:pic>
    <xdr:clientData/>
  </xdr:twoCellAnchor>
  <xdr:twoCellAnchor>
    <xdr:from>
      <xdr:col>26</xdr:col>
      <xdr:colOff>0</xdr:colOff>
      <xdr:row>69</xdr:row>
      <xdr:rowOff>0</xdr:rowOff>
    </xdr:from>
    <xdr:to>
      <xdr:col>27</xdr:col>
      <xdr:colOff>0</xdr:colOff>
      <xdr:row>69</xdr:row>
      <xdr:rowOff>1231688</xdr:rowOff>
    </xdr:to>
    <xdr:pic>
      <xdr:nvPicPr>
        <xdr:cNvPr id="217" name="Image 216" descr="Picture">
          <a:extLst>
            <a:ext uri="{FF2B5EF4-FFF2-40B4-BE49-F238E27FC236}">
              <a16:creationId xmlns:a16="http://schemas.microsoft.com/office/drawing/2014/main" id="{00000000-0008-0000-0000-0000D9000000}"/>
            </a:ext>
          </a:extLst>
        </xdr:cNvPr>
        <xdr:cNvPicPr/>
      </xdr:nvPicPr>
      <xdr:blipFill>
        <a:blip xmlns:r="http://schemas.openxmlformats.org/officeDocument/2006/relationships" r:embed="rId215" cstate="print"/>
        <a:stretch>
          <a:fillRect/>
        </a:stretch>
      </xdr:blipFill>
      <xdr:spPr>
        <a:prstGeom prst="rect">
          <a:avLst/>
        </a:prstGeom>
      </xdr:spPr>
    </xdr:pic>
    <xdr:clientData/>
  </xdr:twoCellAnchor>
  <xdr:twoCellAnchor>
    <xdr:from>
      <xdr:col>24</xdr:col>
      <xdr:colOff>0</xdr:colOff>
      <xdr:row>70</xdr:row>
      <xdr:rowOff>0</xdr:rowOff>
    </xdr:from>
    <xdr:to>
      <xdr:col>25</xdr:col>
      <xdr:colOff>0</xdr:colOff>
      <xdr:row>70</xdr:row>
      <xdr:rowOff>1231688</xdr:rowOff>
    </xdr:to>
    <xdr:pic>
      <xdr:nvPicPr>
        <xdr:cNvPr id="218" name="Image 217" descr="Picture">
          <a:extLst>
            <a:ext uri="{FF2B5EF4-FFF2-40B4-BE49-F238E27FC236}">
              <a16:creationId xmlns:a16="http://schemas.microsoft.com/office/drawing/2014/main" id="{00000000-0008-0000-0000-0000DA000000}"/>
            </a:ext>
          </a:extLst>
        </xdr:cNvPr>
        <xdr:cNvPicPr/>
      </xdr:nvPicPr>
      <xdr:blipFill>
        <a:blip xmlns:r="http://schemas.openxmlformats.org/officeDocument/2006/relationships" r:embed="rId216" cstate="print"/>
        <a:stretch>
          <a:fillRect/>
        </a:stretch>
      </xdr:blipFill>
      <xdr:spPr>
        <a:prstGeom prst="rect">
          <a:avLst/>
        </a:prstGeom>
      </xdr:spPr>
    </xdr:pic>
    <xdr:clientData/>
  </xdr:twoCellAnchor>
  <xdr:twoCellAnchor>
    <xdr:from>
      <xdr:col>25</xdr:col>
      <xdr:colOff>0</xdr:colOff>
      <xdr:row>70</xdr:row>
      <xdr:rowOff>0</xdr:rowOff>
    </xdr:from>
    <xdr:to>
      <xdr:col>26</xdr:col>
      <xdr:colOff>0</xdr:colOff>
      <xdr:row>70</xdr:row>
      <xdr:rowOff>1231688</xdr:rowOff>
    </xdr:to>
    <xdr:pic>
      <xdr:nvPicPr>
        <xdr:cNvPr id="219" name="Image 218" descr="Picture">
          <a:extLst>
            <a:ext uri="{FF2B5EF4-FFF2-40B4-BE49-F238E27FC236}">
              <a16:creationId xmlns:a16="http://schemas.microsoft.com/office/drawing/2014/main" id="{00000000-0008-0000-0000-0000DB000000}"/>
            </a:ext>
          </a:extLst>
        </xdr:cNvPr>
        <xdr:cNvPicPr/>
      </xdr:nvPicPr>
      <xdr:blipFill>
        <a:blip xmlns:r="http://schemas.openxmlformats.org/officeDocument/2006/relationships" r:embed="rId217" cstate="print"/>
        <a:stretch>
          <a:fillRect/>
        </a:stretch>
      </xdr:blipFill>
      <xdr:spPr>
        <a:prstGeom prst="rect">
          <a:avLst/>
        </a:prstGeom>
      </xdr:spPr>
    </xdr:pic>
    <xdr:clientData/>
  </xdr:twoCellAnchor>
  <xdr:twoCellAnchor>
    <xdr:from>
      <xdr:col>26</xdr:col>
      <xdr:colOff>0</xdr:colOff>
      <xdr:row>70</xdr:row>
      <xdr:rowOff>0</xdr:rowOff>
    </xdr:from>
    <xdr:to>
      <xdr:col>27</xdr:col>
      <xdr:colOff>0</xdr:colOff>
      <xdr:row>70</xdr:row>
      <xdr:rowOff>1231688</xdr:rowOff>
    </xdr:to>
    <xdr:pic>
      <xdr:nvPicPr>
        <xdr:cNvPr id="220" name="Image 219" descr="Picture">
          <a:extLst>
            <a:ext uri="{FF2B5EF4-FFF2-40B4-BE49-F238E27FC236}">
              <a16:creationId xmlns:a16="http://schemas.microsoft.com/office/drawing/2014/main" id="{00000000-0008-0000-0000-0000DC000000}"/>
            </a:ext>
          </a:extLst>
        </xdr:cNvPr>
        <xdr:cNvPicPr/>
      </xdr:nvPicPr>
      <xdr:blipFill>
        <a:blip xmlns:r="http://schemas.openxmlformats.org/officeDocument/2006/relationships" r:embed="rId218" cstate="print"/>
        <a:stretch>
          <a:fillRect/>
        </a:stretch>
      </xdr:blipFill>
      <xdr:spPr>
        <a:prstGeom prst="rect">
          <a:avLst/>
        </a:prstGeom>
      </xdr:spPr>
    </xdr:pic>
    <xdr:clientData/>
  </xdr:twoCellAnchor>
  <xdr:twoCellAnchor>
    <xdr:from>
      <xdr:col>24</xdr:col>
      <xdr:colOff>0</xdr:colOff>
      <xdr:row>71</xdr:row>
      <xdr:rowOff>0</xdr:rowOff>
    </xdr:from>
    <xdr:to>
      <xdr:col>25</xdr:col>
      <xdr:colOff>0</xdr:colOff>
      <xdr:row>71</xdr:row>
      <xdr:rowOff>1231688</xdr:rowOff>
    </xdr:to>
    <xdr:pic>
      <xdr:nvPicPr>
        <xdr:cNvPr id="221" name="Image 220" descr="Picture">
          <a:extLst>
            <a:ext uri="{FF2B5EF4-FFF2-40B4-BE49-F238E27FC236}">
              <a16:creationId xmlns:a16="http://schemas.microsoft.com/office/drawing/2014/main" id="{00000000-0008-0000-0000-0000DD000000}"/>
            </a:ext>
          </a:extLst>
        </xdr:cNvPr>
        <xdr:cNvPicPr/>
      </xdr:nvPicPr>
      <xdr:blipFill>
        <a:blip xmlns:r="http://schemas.openxmlformats.org/officeDocument/2006/relationships" r:embed="rId219" cstate="print"/>
        <a:stretch>
          <a:fillRect/>
        </a:stretch>
      </xdr:blipFill>
      <xdr:spPr>
        <a:prstGeom prst="rect">
          <a:avLst/>
        </a:prstGeom>
      </xdr:spPr>
    </xdr:pic>
    <xdr:clientData/>
  </xdr:twoCellAnchor>
  <xdr:twoCellAnchor>
    <xdr:from>
      <xdr:col>25</xdr:col>
      <xdr:colOff>0</xdr:colOff>
      <xdr:row>71</xdr:row>
      <xdr:rowOff>0</xdr:rowOff>
    </xdr:from>
    <xdr:to>
      <xdr:col>26</xdr:col>
      <xdr:colOff>0</xdr:colOff>
      <xdr:row>71</xdr:row>
      <xdr:rowOff>1231688</xdr:rowOff>
    </xdr:to>
    <xdr:pic>
      <xdr:nvPicPr>
        <xdr:cNvPr id="222" name="Image 221" descr="Picture">
          <a:extLst>
            <a:ext uri="{FF2B5EF4-FFF2-40B4-BE49-F238E27FC236}">
              <a16:creationId xmlns:a16="http://schemas.microsoft.com/office/drawing/2014/main" id="{00000000-0008-0000-0000-0000DE000000}"/>
            </a:ext>
          </a:extLst>
        </xdr:cNvPr>
        <xdr:cNvPicPr/>
      </xdr:nvPicPr>
      <xdr:blipFill>
        <a:blip xmlns:r="http://schemas.openxmlformats.org/officeDocument/2006/relationships" r:embed="rId220" cstate="print"/>
        <a:stretch>
          <a:fillRect/>
        </a:stretch>
      </xdr:blipFill>
      <xdr:spPr>
        <a:prstGeom prst="rect">
          <a:avLst/>
        </a:prstGeom>
      </xdr:spPr>
    </xdr:pic>
    <xdr:clientData/>
  </xdr:twoCellAnchor>
  <xdr:twoCellAnchor>
    <xdr:from>
      <xdr:col>26</xdr:col>
      <xdr:colOff>0</xdr:colOff>
      <xdr:row>71</xdr:row>
      <xdr:rowOff>0</xdr:rowOff>
    </xdr:from>
    <xdr:to>
      <xdr:col>27</xdr:col>
      <xdr:colOff>0</xdr:colOff>
      <xdr:row>71</xdr:row>
      <xdr:rowOff>1231688</xdr:rowOff>
    </xdr:to>
    <xdr:pic>
      <xdr:nvPicPr>
        <xdr:cNvPr id="223" name="Image 222" descr="Picture">
          <a:extLst>
            <a:ext uri="{FF2B5EF4-FFF2-40B4-BE49-F238E27FC236}">
              <a16:creationId xmlns:a16="http://schemas.microsoft.com/office/drawing/2014/main" id="{00000000-0008-0000-0000-0000DF000000}"/>
            </a:ext>
          </a:extLst>
        </xdr:cNvPr>
        <xdr:cNvPicPr/>
      </xdr:nvPicPr>
      <xdr:blipFill>
        <a:blip xmlns:r="http://schemas.openxmlformats.org/officeDocument/2006/relationships" r:embed="rId221" cstate="print"/>
        <a:stretch>
          <a:fillRect/>
        </a:stretch>
      </xdr:blipFill>
      <xdr:spPr>
        <a:prstGeom prst="rect">
          <a:avLst/>
        </a:prstGeom>
      </xdr:spPr>
    </xdr:pic>
    <xdr:clientData/>
  </xdr:twoCellAnchor>
  <xdr:twoCellAnchor>
    <xdr:from>
      <xdr:col>24</xdr:col>
      <xdr:colOff>0</xdr:colOff>
      <xdr:row>72</xdr:row>
      <xdr:rowOff>0</xdr:rowOff>
    </xdr:from>
    <xdr:to>
      <xdr:col>25</xdr:col>
      <xdr:colOff>0</xdr:colOff>
      <xdr:row>72</xdr:row>
      <xdr:rowOff>1231688</xdr:rowOff>
    </xdr:to>
    <xdr:pic>
      <xdr:nvPicPr>
        <xdr:cNvPr id="224" name="Image 223" descr="Picture">
          <a:extLst>
            <a:ext uri="{FF2B5EF4-FFF2-40B4-BE49-F238E27FC236}">
              <a16:creationId xmlns:a16="http://schemas.microsoft.com/office/drawing/2014/main" id="{00000000-0008-0000-0000-0000E0000000}"/>
            </a:ext>
          </a:extLst>
        </xdr:cNvPr>
        <xdr:cNvPicPr/>
      </xdr:nvPicPr>
      <xdr:blipFill>
        <a:blip xmlns:r="http://schemas.openxmlformats.org/officeDocument/2006/relationships" r:embed="rId222" cstate="print"/>
        <a:stretch>
          <a:fillRect/>
        </a:stretch>
      </xdr:blipFill>
      <xdr:spPr>
        <a:prstGeom prst="rect">
          <a:avLst/>
        </a:prstGeom>
      </xdr:spPr>
    </xdr:pic>
    <xdr:clientData/>
  </xdr:twoCellAnchor>
  <xdr:twoCellAnchor>
    <xdr:from>
      <xdr:col>25</xdr:col>
      <xdr:colOff>0</xdr:colOff>
      <xdr:row>72</xdr:row>
      <xdr:rowOff>0</xdr:rowOff>
    </xdr:from>
    <xdr:to>
      <xdr:col>26</xdr:col>
      <xdr:colOff>0</xdr:colOff>
      <xdr:row>72</xdr:row>
      <xdr:rowOff>1231688</xdr:rowOff>
    </xdr:to>
    <xdr:pic>
      <xdr:nvPicPr>
        <xdr:cNvPr id="225" name="Image 224" descr="Picture">
          <a:extLst>
            <a:ext uri="{FF2B5EF4-FFF2-40B4-BE49-F238E27FC236}">
              <a16:creationId xmlns:a16="http://schemas.microsoft.com/office/drawing/2014/main" id="{00000000-0008-0000-0000-0000E1000000}"/>
            </a:ext>
          </a:extLst>
        </xdr:cNvPr>
        <xdr:cNvPicPr/>
      </xdr:nvPicPr>
      <xdr:blipFill>
        <a:blip xmlns:r="http://schemas.openxmlformats.org/officeDocument/2006/relationships" r:embed="rId223" cstate="print"/>
        <a:stretch>
          <a:fillRect/>
        </a:stretch>
      </xdr:blipFill>
      <xdr:spPr>
        <a:prstGeom prst="rect">
          <a:avLst/>
        </a:prstGeom>
      </xdr:spPr>
    </xdr:pic>
    <xdr:clientData/>
  </xdr:twoCellAnchor>
  <xdr:twoCellAnchor>
    <xdr:from>
      <xdr:col>26</xdr:col>
      <xdr:colOff>0</xdr:colOff>
      <xdr:row>72</xdr:row>
      <xdr:rowOff>0</xdr:rowOff>
    </xdr:from>
    <xdr:to>
      <xdr:col>27</xdr:col>
      <xdr:colOff>0</xdr:colOff>
      <xdr:row>72</xdr:row>
      <xdr:rowOff>1231688</xdr:rowOff>
    </xdr:to>
    <xdr:pic>
      <xdr:nvPicPr>
        <xdr:cNvPr id="226" name="Image 225" descr="Picture">
          <a:extLst>
            <a:ext uri="{FF2B5EF4-FFF2-40B4-BE49-F238E27FC236}">
              <a16:creationId xmlns:a16="http://schemas.microsoft.com/office/drawing/2014/main" id="{00000000-0008-0000-0000-0000E2000000}"/>
            </a:ext>
          </a:extLst>
        </xdr:cNvPr>
        <xdr:cNvPicPr/>
      </xdr:nvPicPr>
      <xdr:blipFill>
        <a:blip xmlns:r="http://schemas.openxmlformats.org/officeDocument/2006/relationships" r:embed="rId224" cstate="print"/>
        <a:stretch>
          <a:fillRect/>
        </a:stretch>
      </xdr:blipFill>
      <xdr:spPr>
        <a:prstGeom prst="rect">
          <a:avLst/>
        </a:prstGeom>
      </xdr:spPr>
    </xdr:pic>
    <xdr:clientData/>
  </xdr:twoCellAnchor>
  <xdr:twoCellAnchor>
    <xdr:from>
      <xdr:col>24</xdr:col>
      <xdr:colOff>0</xdr:colOff>
      <xdr:row>73</xdr:row>
      <xdr:rowOff>0</xdr:rowOff>
    </xdr:from>
    <xdr:to>
      <xdr:col>25</xdr:col>
      <xdr:colOff>0</xdr:colOff>
      <xdr:row>73</xdr:row>
      <xdr:rowOff>1231688</xdr:rowOff>
    </xdr:to>
    <xdr:pic>
      <xdr:nvPicPr>
        <xdr:cNvPr id="227" name="Image 226" descr="Picture">
          <a:extLst>
            <a:ext uri="{FF2B5EF4-FFF2-40B4-BE49-F238E27FC236}">
              <a16:creationId xmlns:a16="http://schemas.microsoft.com/office/drawing/2014/main" id="{00000000-0008-0000-0000-0000E3000000}"/>
            </a:ext>
          </a:extLst>
        </xdr:cNvPr>
        <xdr:cNvPicPr/>
      </xdr:nvPicPr>
      <xdr:blipFill>
        <a:blip xmlns:r="http://schemas.openxmlformats.org/officeDocument/2006/relationships" r:embed="rId225" cstate="print"/>
        <a:stretch>
          <a:fillRect/>
        </a:stretch>
      </xdr:blipFill>
      <xdr:spPr>
        <a:prstGeom prst="rect">
          <a:avLst/>
        </a:prstGeom>
      </xdr:spPr>
    </xdr:pic>
    <xdr:clientData/>
  </xdr:twoCellAnchor>
  <xdr:twoCellAnchor>
    <xdr:from>
      <xdr:col>25</xdr:col>
      <xdr:colOff>0</xdr:colOff>
      <xdr:row>73</xdr:row>
      <xdr:rowOff>0</xdr:rowOff>
    </xdr:from>
    <xdr:to>
      <xdr:col>26</xdr:col>
      <xdr:colOff>0</xdr:colOff>
      <xdr:row>73</xdr:row>
      <xdr:rowOff>1231688</xdr:rowOff>
    </xdr:to>
    <xdr:pic>
      <xdr:nvPicPr>
        <xdr:cNvPr id="228" name="Image 227" descr="Picture">
          <a:extLst>
            <a:ext uri="{FF2B5EF4-FFF2-40B4-BE49-F238E27FC236}">
              <a16:creationId xmlns:a16="http://schemas.microsoft.com/office/drawing/2014/main" id="{00000000-0008-0000-0000-0000E4000000}"/>
            </a:ext>
          </a:extLst>
        </xdr:cNvPr>
        <xdr:cNvPicPr/>
      </xdr:nvPicPr>
      <xdr:blipFill>
        <a:blip xmlns:r="http://schemas.openxmlformats.org/officeDocument/2006/relationships" r:embed="rId226" cstate="print"/>
        <a:stretch>
          <a:fillRect/>
        </a:stretch>
      </xdr:blipFill>
      <xdr:spPr>
        <a:prstGeom prst="rect">
          <a:avLst/>
        </a:prstGeom>
      </xdr:spPr>
    </xdr:pic>
    <xdr:clientData/>
  </xdr:twoCellAnchor>
  <xdr:twoCellAnchor>
    <xdr:from>
      <xdr:col>26</xdr:col>
      <xdr:colOff>0</xdr:colOff>
      <xdr:row>73</xdr:row>
      <xdr:rowOff>0</xdr:rowOff>
    </xdr:from>
    <xdr:to>
      <xdr:col>27</xdr:col>
      <xdr:colOff>0</xdr:colOff>
      <xdr:row>73</xdr:row>
      <xdr:rowOff>1231688</xdr:rowOff>
    </xdr:to>
    <xdr:pic>
      <xdr:nvPicPr>
        <xdr:cNvPr id="229" name="Image 228" descr="Picture">
          <a:extLst>
            <a:ext uri="{FF2B5EF4-FFF2-40B4-BE49-F238E27FC236}">
              <a16:creationId xmlns:a16="http://schemas.microsoft.com/office/drawing/2014/main" id="{00000000-0008-0000-0000-0000E5000000}"/>
            </a:ext>
          </a:extLst>
        </xdr:cNvPr>
        <xdr:cNvPicPr/>
      </xdr:nvPicPr>
      <xdr:blipFill>
        <a:blip xmlns:r="http://schemas.openxmlformats.org/officeDocument/2006/relationships" r:embed="rId227" cstate="print"/>
        <a:stretch>
          <a:fillRect/>
        </a:stretch>
      </xdr:blipFill>
      <xdr:spPr>
        <a:prstGeom prst="rect">
          <a:avLst/>
        </a:prstGeom>
      </xdr:spPr>
    </xdr:pic>
    <xdr:clientData/>
  </xdr:twoCellAnchor>
  <xdr:twoCellAnchor>
    <xdr:from>
      <xdr:col>24</xdr:col>
      <xdr:colOff>0</xdr:colOff>
      <xdr:row>74</xdr:row>
      <xdr:rowOff>0</xdr:rowOff>
    </xdr:from>
    <xdr:to>
      <xdr:col>25</xdr:col>
      <xdr:colOff>0</xdr:colOff>
      <xdr:row>75</xdr:row>
      <xdr:rowOff>33866</xdr:rowOff>
    </xdr:to>
    <xdr:pic>
      <xdr:nvPicPr>
        <xdr:cNvPr id="230" name="Image 229" descr="Picture">
          <a:extLst>
            <a:ext uri="{FF2B5EF4-FFF2-40B4-BE49-F238E27FC236}">
              <a16:creationId xmlns:a16="http://schemas.microsoft.com/office/drawing/2014/main" id="{00000000-0008-0000-0000-0000E6000000}"/>
            </a:ext>
          </a:extLst>
        </xdr:cNvPr>
        <xdr:cNvPicPr/>
      </xdr:nvPicPr>
      <xdr:blipFill>
        <a:blip xmlns:r="http://schemas.openxmlformats.org/officeDocument/2006/relationships" r:embed="rId228" cstate="print"/>
        <a:stretch>
          <a:fillRect/>
        </a:stretch>
      </xdr:blipFill>
      <xdr:spPr>
        <a:prstGeom prst="rect">
          <a:avLst/>
        </a:prstGeom>
      </xdr:spPr>
    </xdr:pic>
    <xdr:clientData/>
  </xdr:twoCellAnchor>
  <xdr:twoCellAnchor>
    <xdr:from>
      <xdr:col>25</xdr:col>
      <xdr:colOff>0</xdr:colOff>
      <xdr:row>74</xdr:row>
      <xdr:rowOff>0</xdr:rowOff>
    </xdr:from>
    <xdr:to>
      <xdr:col>26</xdr:col>
      <xdr:colOff>0</xdr:colOff>
      <xdr:row>75</xdr:row>
      <xdr:rowOff>33866</xdr:rowOff>
    </xdr:to>
    <xdr:pic>
      <xdr:nvPicPr>
        <xdr:cNvPr id="231" name="Image 230" descr="Picture">
          <a:extLst>
            <a:ext uri="{FF2B5EF4-FFF2-40B4-BE49-F238E27FC236}">
              <a16:creationId xmlns:a16="http://schemas.microsoft.com/office/drawing/2014/main" id="{00000000-0008-0000-0000-0000E7000000}"/>
            </a:ext>
          </a:extLst>
        </xdr:cNvPr>
        <xdr:cNvPicPr/>
      </xdr:nvPicPr>
      <xdr:blipFill>
        <a:blip xmlns:r="http://schemas.openxmlformats.org/officeDocument/2006/relationships" r:embed="rId229" cstate="print"/>
        <a:stretch>
          <a:fillRect/>
        </a:stretch>
      </xdr:blipFill>
      <xdr:spPr>
        <a:prstGeom prst="rect">
          <a:avLst/>
        </a:prstGeom>
      </xdr:spPr>
    </xdr:pic>
    <xdr:clientData/>
  </xdr:twoCellAnchor>
  <xdr:twoCellAnchor>
    <xdr:from>
      <xdr:col>26</xdr:col>
      <xdr:colOff>0</xdr:colOff>
      <xdr:row>74</xdr:row>
      <xdr:rowOff>0</xdr:rowOff>
    </xdr:from>
    <xdr:to>
      <xdr:col>27</xdr:col>
      <xdr:colOff>0</xdr:colOff>
      <xdr:row>75</xdr:row>
      <xdr:rowOff>33866</xdr:rowOff>
    </xdr:to>
    <xdr:pic>
      <xdr:nvPicPr>
        <xdr:cNvPr id="232" name="Image 231" descr="Picture">
          <a:extLst>
            <a:ext uri="{FF2B5EF4-FFF2-40B4-BE49-F238E27FC236}">
              <a16:creationId xmlns:a16="http://schemas.microsoft.com/office/drawing/2014/main" id="{00000000-0008-0000-0000-0000E8000000}"/>
            </a:ext>
          </a:extLst>
        </xdr:cNvPr>
        <xdr:cNvPicPr/>
      </xdr:nvPicPr>
      <xdr:blipFill>
        <a:blip xmlns:r="http://schemas.openxmlformats.org/officeDocument/2006/relationships" r:embed="rId230" cstate="print"/>
        <a:stretch>
          <a:fillRect/>
        </a:stretch>
      </xdr:blipFill>
      <xdr:spPr>
        <a:prstGeom prst="rect">
          <a:avLst/>
        </a:prstGeom>
      </xdr:spPr>
    </xdr:pic>
    <xdr:clientData/>
  </xdr:twoCellAnchor>
  <xdr:twoCellAnchor>
    <xdr:from>
      <xdr:col>24</xdr:col>
      <xdr:colOff>0</xdr:colOff>
      <xdr:row>75</xdr:row>
      <xdr:rowOff>0</xdr:rowOff>
    </xdr:from>
    <xdr:to>
      <xdr:col>25</xdr:col>
      <xdr:colOff>0</xdr:colOff>
      <xdr:row>75</xdr:row>
      <xdr:rowOff>1231688</xdr:rowOff>
    </xdr:to>
    <xdr:pic>
      <xdr:nvPicPr>
        <xdr:cNvPr id="233" name="Image 232" descr="Picture">
          <a:extLst>
            <a:ext uri="{FF2B5EF4-FFF2-40B4-BE49-F238E27FC236}">
              <a16:creationId xmlns:a16="http://schemas.microsoft.com/office/drawing/2014/main" id="{00000000-0008-0000-0000-0000E9000000}"/>
            </a:ext>
          </a:extLst>
        </xdr:cNvPr>
        <xdr:cNvPicPr/>
      </xdr:nvPicPr>
      <xdr:blipFill>
        <a:blip xmlns:r="http://schemas.openxmlformats.org/officeDocument/2006/relationships" r:embed="rId231" cstate="print"/>
        <a:stretch>
          <a:fillRect/>
        </a:stretch>
      </xdr:blipFill>
      <xdr:spPr>
        <a:prstGeom prst="rect">
          <a:avLst/>
        </a:prstGeom>
      </xdr:spPr>
    </xdr:pic>
    <xdr:clientData/>
  </xdr:twoCellAnchor>
  <xdr:twoCellAnchor>
    <xdr:from>
      <xdr:col>25</xdr:col>
      <xdr:colOff>0</xdr:colOff>
      <xdr:row>75</xdr:row>
      <xdr:rowOff>0</xdr:rowOff>
    </xdr:from>
    <xdr:to>
      <xdr:col>26</xdr:col>
      <xdr:colOff>0</xdr:colOff>
      <xdr:row>75</xdr:row>
      <xdr:rowOff>1231688</xdr:rowOff>
    </xdr:to>
    <xdr:pic>
      <xdr:nvPicPr>
        <xdr:cNvPr id="234" name="Image 233" descr="Picture">
          <a:extLst>
            <a:ext uri="{FF2B5EF4-FFF2-40B4-BE49-F238E27FC236}">
              <a16:creationId xmlns:a16="http://schemas.microsoft.com/office/drawing/2014/main" id="{00000000-0008-0000-0000-0000EA000000}"/>
            </a:ext>
          </a:extLst>
        </xdr:cNvPr>
        <xdr:cNvPicPr/>
      </xdr:nvPicPr>
      <xdr:blipFill>
        <a:blip xmlns:r="http://schemas.openxmlformats.org/officeDocument/2006/relationships" r:embed="rId232" cstate="print"/>
        <a:stretch>
          <a:fillRect/>
        </a:stretch>
      </xdr:blipFill>
      <xdr:spPr>
        <a:prstGeom prst="rect">
          <a:avLst/>
        </a:prstGeom>
      </xdr:spPr>
    </xdr:pic>
    <xdr:clientData/>
  </xdr:twoCellAnchor>
  <xdr:twoCellAnchor>
    <xdr:from>
      <xdr:col>26</xdr:col>
      <xdr:colOff>0</xdr:colOff>
      <xdr:row>75</xdr:row>
      <xdr:rowOff>0</xdr:rowOff>
    </xdr:from>
    <xdr:to>
      <xdr:col>27</xdr:col>
      <xdr:colOff>0</xdr:colOff>
      <xdr:row>75</xdr:row>
      <xdr:rowOff>1231688</xdr:rowOff>
    </xdr:to>
    <xdr:pic>
      <xdr:nvPicPr>
        <xdr:cNvPr id="235" name="Image 234" descr="Picture">
          <a:extLst>
            <a:ext uri="{FF2B5EF4-FFF2-40B4-BE49-F238E27FC236}">
              <a16:creationId xmlns:a16="http://schemas.microsoft.com/office/drawing/2014/main" id="{00000000-0008-0000-0000-0000EB000000}"/>
            </a:ext>
          </a:extLst>
        </xdr:cNvPr>
        <xdr:cNvPicPr/>
      </xdr:nvPicPr>
      <xdr:blipFill>
        <a:blip xmlns:r="http://schemas.openxmlformats.org/officeDocument/2006/relationships" r:embed="rId233" cstate="print"/>
        <a:stretch>
          <a:fillRect/>
        </a:stretch>
      </xdr:blipFill>
      <xdr:spPr>
        <a:prstGeom prst="rect">
          <a:avLst/>
        </a:prstGeom>
      </xdr:spPr>
    </xdr:pic>
    <xdr:clientData/>
  </xdr:twoCellAnchor>
  <xdr:twoCellAnchor>
    <xdr:from>
      <xdr:col>24</xdr:col>
      <xdr:colOff>0</xdr:colOff>
      <xdr:row>76</xdr:row>
      <xdr:rowOff>0</xdr:rowOff>
    </xdr:from>
    <xdr:to>
      <xdr:col>25</xdr:col>
      <xdr:colOff>0</xdr:colOff>
      <xdr:row>76</xdr:row>
      <xdr:rowOff>1231688</xdr:rowOff>
    </xdr:to>
    <xdr:pic>
      <xdr:nvPicPr>
        <xdr:cNvPr id="236" name="Image 235" descr="Picture">
          <a:extLst>
            <a:ext uri="{FF2B5EF4-FFF2-40B4-BE49-F238E27FC236}">
              <a16:creationId xmlns:a16="http://schemas.microsoft.com/office/drawing/2014/main" id="{00000000-0008-0000-0000-0000EC000000}"/>
            </a:ext>
          </a:extLst>
        </xdr:cNvPr>
        <xdr:cNvPicPr/>
      </xdr:nvPicPr>
      <xdr:blipFill>
        <a:blip xmlns:r="http://schemas.openxmlformats.org/officeDocument/2006/relationships" r:embed="rId234" cstate="print"/>
        <a:stretch>
          <a:fillRect/>
        </a:stretch>
      </xdr:blipFill>
      <xdr:spPr>
        <a:prstGeom prst="rect">
          <a:avLst/>
        </a:prstGeom>
      </xdr:spPr>
    </xdr:pic>
    <xdr:clientData/>
  </xdr:twoCellAnchor>
  <xdr:twoCellAnchor>
    <xdr:from>
      <xdr:col>25</xdr:col>
      <xdr:colOff>0</xdr:colOff>
      <xdr:row>76</xdr:row>
      <xdr:rowOff>0</xdr:rowOff>
    </xdr:from>
    <xdr:to>
      <xdr:col>26</xdr:col>
      <xdr:colOff>0</xdr:colOff>
      <xdr:row>76</xdr:row>
      <xdr:rowOff>1231688</xdr:rowOff>
    </xdr:to>
    <xdr:pic>
      <xdr:nvPicPr>
        <xdr:cNvPr id="237" name="Image 236" descr="Picture">
          <a:extLst>
            <a:ext uri="{FF2B5EF4-FFF2-40B4-BE49-F238E27FC236}">
              <a16:creationId xmlns:a16="http://schemas.microsoft.com/office/drawing/2014/main" id="{00000000-0008-0000-0000-0000ED000000}"/>
            </a:ext>
          </a:extLst>
        </xdr:cNvPr>
        <xdr:cNvPicPr/>
      </xdr:nvPicPr>
      <xdr:blipFill>
        <a:blip xmlns:r="http://schemas.openxmlformats.org/officeDocument/2006/relationships" r:embed="rId235" cstate="print"/>
        <a:stretch>
          <a:fillRect/>
        </a:stretch>
      </xdr:blipFill>
      <xdr:spPr>
        <a:prstGeom prst="rect">
          <a:avLst/>
        </a:prstGeom>
      </xdr:spPr>
    </xdr:pic>
    <xdr:clientData/>
  </xdr:twoCellAnchor>
  <xdr:twoCellAnchor>
    <xdr:from>
      <xdr:col>26</xdr:col>
      <xdr:colOff>0</xdr:colOff>
      <xdr:row>76</xdr:row>
      <xdr:rowOff>0</xdr:rowOff>
    </xdr:from>
    <xdr:to>
      <xdr:col>27</xdr:col>
      <xdr:colOff>0</xdr:colOff>
      <xdr:row>76</xdr:row>
      <xdr:rowOff>1231688</xdr:rowOff>
    </xdr:to>
    <xdr:pic>
      <xdr:nvPicPr>
        <xdr:cNvPr id="238" name="Image 237" descr="Picture">
          <a:extLst>
            <a:ext uri="{FF2B5EF4-FFF2-40B4-BE49-F238E27FC236}">
              <a16:creationId xmlns:a16="http://schemas.microsoft.com/office/drawing/2014/main" id="{00000000-0008-0000-0000-0000EE000000}"/>
            </a:ext>
          </a:extLst>
        </xdr:cNvPr>
        <xdr:cNvPicPr/>
      </xdr:nvPicPr>
      <xdr:blipFill>
        <a:blip xmlns:r="http://schemas.openxmlformats.org/officeDocument/2006/relationships" r:embed="rId236" cstate="print"/>
        <a:stretch>
          <a:fillRect/>
        </a:stretch>
      </xdr:blipFill>
      <xdr:spPr>
        <a:prstGeom prst="rect">
          <a:avLst/>
        </a:prstGeom>
      </xdr:spPr>
    </xdr:pic>
    <xdr:clientData/>
  </xdr:twoCellAnchor>
  <xdr:twoCellAnchor>
    <xdr:from>
      <xdr:col>24</xdr:col>
      <xdr:colOff>0</xdr:colOff>
      <xdr:row>77</xdr:row>
      <xdr:rowOff>0</xdr:rowOff>
    </xdr:from>
    <xdr:to>
      <xdr:col>25</xdr:col>
      <xdr:colOff>0</xdr:colOff>
      <xdr:row>77</xdr:row>
      <xdr:rowOff>1231688</xdr:rowOff>
    </xdr:to>
    <xdr:pic>
      <xdr:nvPicPr>
        <xdr:cNvPr id="239" name="Image 238" descr="Picture">
          <a:extLst>
            <a:ext uri="{FF2B5EF4-FFF2-40B4-BE49-F238E27FC236}">
              <a16:creationId xmlns:a16="http://schemas.microsoft.com/office/drawing/2014/main" id="{00000000-0008-0000-0000-0000EF000000}"/>
            </a:ext>
          </a:extLst>
        </xdr:cNvPr>
        <xdr:cNvPicPr/>
      </xdr:nvPicPr>
      <xdr:blipFill>
        <a:blip xmlns:r="http://schemas.openxmlformats.org/officeDocument/2006/relationships" r:embed="rId237" cstate="print"/>
        <a:stretch>
          <a:fillRect/>
        </a:stretch>
      </xdr:blipFill>
      <xdr:spPr>
        <a:prstGeom prst="rect">
          <a:avLst/>
        </a:prstGeom>
      </xdr:spPr>
    </xdr:pic>
    <xdr:clientData/>
  </xdr:twoCellAnchor>
  <xdr:twoCellAnchor>
    <xdr:from>
      <xdr:col>25</xdr:col>
      <xdr:colOff>0</xdr:colOff>
      <xdr:row>77</xdr:row>
      <xdr:rowOff>0</xdr:rowOff>
    </xdr:from>
    <xdr:to>
      <xdr:col>26</xdr:col>
      <xdr:colOff>0</xdr:colOff>
      <xdr:row>77</xdr:row>
      <xdr:rowOff>1231688</xdr:rowOff>
    </xdr:to>
    <xdr:pic>
      <xdr:nvPicPr>
        <xdr:cNvPr id="240" name="Image 239" descr="Picture">
          <a:extLst>
            <a:ext uri="{FF2B5EF4-FFF2-40B4-BE49-F238E27FC236}">
              <a16:creationId xmlns:a16="http://schemas.microsoft.com/office/drawing/2014/main" id="{00000000-0008-0000-0000-0000F0000000}"/>
            </a:ext>
          </a:extLst>
        </xdr:cNvPr>
        <xdr:cNvPicPr/>
      </xdr:nvPicPr>
      <xdr:blipFill>
        <a:blip xmlns:r="http://schemas.openxmlformats.org/officeDocument/2006/relationships" r:embed="rId238" cstate="print"/>
        <a:stretch>
          <a:fillRect/>
        </a:stretch>
      </xdr:blipFill>
      <xdr:spPr>
        <a:prstGeom prst="rect">
          <a:avLst/>
        </a:prstGeom>
      </xdr:spPr>
    </xdr:pic>
    <xdr:clientData/>
  </xdr:twoCellAnchor>
  <xdr:twoCellAnchor>
    <xdr:from>
      <xdr:col>26</xdr:col>
      <xdr:colOff>0</xdr:colOff>
      <xdr:row>77</xdr:row>
      <xdr:rowOff>0</xdr:rowOff>
    </xdr:from>
    <xdr:to>
      <xdr:col>27</xdr:col>
      <xdr:colOff>0</xdr:colOff>
      <xdr:row>77</xdr:row>
      <xdr:rowOff>1231688</xdr:rowOff>
    </xdr:to>
    <xdr:pic>
      <xdr:nvPicPr>
        <xdr:cNvPr id="241" name="Image 240" descr="Picture">
          <a:extLst>
            <a:ext uri="{FF2B5EF4-FFF2-40B4-BE49-F238E27FC236}">
              <a16:creationId xmlns:a16="http://schemas.microsoft.com/office/drawing/2014/main" id="{00000000-0008-0000-0000-0000F1000000}"/>
            </a:ext>
          </a:extLst>
        </xdr:cNvPr>
        <xdr:cNvPicPr/>
      </xdr:nvPicPr>
      <xdr:blipFill>
        <a:blip xmlns:r="http://schemas.openxmlformats.org/officeDocument/2006/relationships" r:embed="rId239" cstate="print"/>
        <a:stretch>
          <a:fillRect/>
        </a:stretch>
      </xdr:blipFill>
      <xdr:spPr>
        <a:prstGeom prst="rect">
          <a:avLst/>
        </a:prstGeom>
      </xdr:spPr>
    </xdr:pic>
    <xdr:clientData/>
  </xdr:twoCellAnchor>
  <xdr:twoCellAnchor>
    <xdr:from>
      <xdr:col>24</xdr:col>
      <xdr:colOff>0</xdr:colOff>
      <xdr:row>78</xdr:row>
      <xdr:rowOff>0</xdr:rowOff>
    </xdr:from>
    <xdr:to>
      <xdr:col>25</xdr:col>
      <xdr:colOff>0</xdr:colOff>
      <xdr:row>78</xdr:row>
      <xdr:rowOff>1231688</xdr:rowOff>
    </xdr:to>
    <xdr:pic>
      <xdr:nvPicPr>
        <xdr:cNvPr id="242" name="Image 241" descr="Picture">
          <a:extLst>
            <a:ext uri="{FF2B5EF4-FFF2-40B4-BE49-F238E27FC236}">
              <a16:creationId xmlns:a16="http://schemas.microsoft.com/office/drawing/2014/main" id="{00000000-0008-0000-0000-0000F2000000}"/>
            </a:ext>
          </a:extLst>
        </xdr:cNvPr>
        <xdr:cNvPicPr/>
      </xdr:nvPicPr>
      <xdr:blipFill>
        <a:blip xmlns:r="http://schemas.openxmlformats.org/officeDocument/2006/relationships" r:embed="rId240" cstate="print"/>
        <a:stretch>
          <a:fillRect/>
        </a:stretch>
      </xdr:blipFill>
      <xdr:spPr>
        <a:prstGeom prst="rect">
          <a:avLst/>
        </a:prstGeom>
      </xdr:spPr>
    </xdr:pic>
    <xdr:clientData/>
  </xdr:twoCellAnchor>
  <xdr:twoCellAnchor>
    <xdr:from>
      <xdr:col>25</xdr:col>
      <xdr:colOff>0</xdr:colOff>
      <xdr:row>78</xdr:row>
      <xdr:rowOff>0</xdr:rowOff>
    </xdr:from>
    <xdr:to>
      <xdr:col>26</xdr:col>
      <xdr:colOff>0</xdr:colOff>
      <xdr:row>78</xdr:row>
      <xdr:rowOff>1231688</xdr:rowOff>
    </xdr:to>
    <xdr:pic>
      <xdr:nvPicPr>
        <xdr:cNvPr id="243" name="Image 242" descr="Picture">
          <a:extLst>
            <a:ext uri="{FF2B5EF4-FFF2-40B4-BE49-F238E27FC236}">
              <a16:creationId xmlns:a16="http://schemas.microsoft.com/office/drawing/2014/main" id="{00000000-0008-0000-0000-0000F3000000}"/>
            </a:ext>
          </a:extLst>
        </xdr:cNvPr>
        <xdr:cNvPicPr/>
      </xdr:nvPicPr>
      <xdr:blipFill>
        <a:blip xmlns:r="http://schemas.openxmlformats.org/officeDocument/2006/relationships" r:embed="rId241" cstate="print"/>
        <a:stretch>
          <a:fillRect/>
        </a:stretch>
      </xdr:blipFill>
      <xdr:spPr>
        <a:prstGeom prst="rect">
          <a:avLst/>
        </a:prstGeom>
      </xdr:spPr>
    </xdr:pic>
    <xdr:clientData/>
  </xdr:twoCellAnchor>
  <xdr:twoCellAnchor>
    <xdr:from>
      <xdr:col>26</xdr:col>
      <xdr:colOff>0</xdr:colOff>
      <xdr:row>78</xdr:row>
      <xdr:rowOff>0</xdr:rowOff>
    </xdr:from>
    <xdr:to>
      <xdr:col>27</xdr:col>
      <xdr:colOff>0</xdr:colOff>
      <xdr:row>78</xdr:row>
      <xdr:rowOff>1231688</xdr:rowOff>
    </xdr:to>
    <xdr:pic>
      <xdr:nvPicPr>
        <xdr:cNvPr id="244" name="Image 243" descr="Picture">
          <a:extLst>
            <a:ext uri="{FF2B5EF4-FFF2-40B4-BE49-F238E27FC236}">
              <a16:creationId xmlns:a16="http://schemas.microsoft.com/office/drawing/2014/main" id="{00000000-0008-0000-0000-0000F4000000}"/>
            </a:ext>
          </a:extLst>
        </xdr:cNvPr>
        <xdr:cNvPicPr/>
      </xdr:nvPicPr>
      <xdr:blipFill>
        <a:blip xmlns:r="http://schemas.openxmlformats.org/officeDocument/2006/relationships" r:embed="rId242" cstate="print"/>
        <a:stretch>
          <a:fillRect/>
        </a:stretch>
      </xdr:blipFill>
      <xdr:spPr>
        <a:prstGeom prst="rect">
          <a:avLst/>
        </a:prstGeom>
      </xdr:spPr>
    </xdr:pic>
    <xdr:clientData/>
  </xdr:twoCellAnchor>
  <xdr:twoCellAnchor>
    <xdr:from>
      <xdr:col>24</xdr:col>
      <xdr:colOff>0</xdr:colOff>
      <xdr:row>79</xdr:row>
      <xdr:rowOff>0</xdr:rowOff>
    </xdr:from>
    <xdr:to>
      <xdr:col>25</xdr:col>
      <xdr:colOff>0</xdr:colOff>
      <xdr:row>79</xdr:row>
      <xdr:rowOff>1231688</xdr:rowOff>
    </xdr:to>
    <xdr:pic>
      <xdr:nvPicPr>
        <xdr:cNvPr id="245" name="Image 244" descr="Picture">
          <a:extLst>
            <a:ext uri="{FF2B5EF4-FFF2-40B4-BE49-F238E27FC236}">
              <a16:creationId xmlns:a16="http://schemas.microsoft.com/office/drawing/2014/main" id="{00000000-0008-0000-0000-0000F5000000}"/>
            </a:ext>
          </a:extLst>
        </xdr:cNvPr>
        <xdr:cNvPicPr/>
      </xdr:nvPicPr>
      <xdr:blipFill>
        <a:blip xmlns:r="http://schemas.openxmlformats.org/officeDocument/2006/relationships" r:embed="rId243" cstate="print"/>
        <a:stretch>
          <a:fillRect/>
        </a:stretch>
      </xdr:blipFill>
      <xdr:spPr>
        <a:prstGeom prst="rect">
          <a:avLst/>
        </a:prstGeom>
      </xdr:spPr>
    </xdr:pic>
    <xdr:clientData/>
  </xdr:twoCellAnchor>
  <xdr:twoCellAnchor>
    <xdr:from>
      <xdr:col>25</xdr:col>
      <xdr:colOff>0</xdr:colOff>
      <xdr:row>79</xdr:row>
      <xdr:rowOff>0</xdr:rowOff>
    </xdr:from>
    <xdr:to>
      <xdr:col>26</xdr:col>
      <xdr:colOff>0</xdr:colOff>
      <xdr:row>79</xdr:row>
      <xdr:rowOff>1231688</xdr:rowOff>
    </xdr:to>
    <xdr:pic>
      <xdr:nvPicPr>
        <xdr:cNvPr id="246" name="Image 245" descr="Picture">
          <a:extLst>
            <a:ext uri="{FF2B5EF4-FFF2-40B4-BE49-F238E27FC236}">
              <a16:creationId xmlns:a16="http://schemas.microsoft.com/office/drawing/2014/main" id="{00000000-0008-0000-0000-0000F6000000}"/>
            </a:ext>
          </a:extLst>
        </xdr:cNvPr>
        <xdr:cNvPicPr/>
      </xdr:nvPicPr>
      <xdr:blipFill>
        <a:blip xmlns:r="http://schemas.openxmlformats.org/officeDocument/2006/relationships" r:embed="rId244" cstate="print"/>
        <a:stretch>
          <a:fillRect/>
        </a:stretch>
      </xdr:blipFill>
      <xdr:spPr>
        <a:prstGeom prst="rect">
          <a:avLst/>
        </a:prstGeom>
      </xdr:spPr>
    </xdr:pic>
    <xdr:clientData/>
  </xdr:twoCellAnchor>
  <xdr:twoCellAnchor>
    <xdr:from>
      <xdr:col>26</xdr:col>
      <xdr:colOff>0</xdr:colOff>
      <xdr:row>79</xdr:row>
      <xdr:rowOff>0</xdr:rowOff>
    </xdr:from>
    <xdr:to>
      <xdr:col>27</xdr:col>
      <xdr:colOff>0</xdr:colOff>
      <xdr:row>79</xdr:row>
      <xdr:rowOff>1231688</xdr:rowOff>
    </xdr:to>
    <xdr:pic>
      <xdr:nvPicPr>
        <xdr:cNvPr id="247" name="Image 246" descr="Picture">
          <a:extLst>
            <a:ext uri="{FF2B5EF4-FFF2-40B4-BE49-F238E27FC236}">
              <a16:creationId xmlns:a16="http://schemas.microsoft.com/office/drawing/2014/main" id="{00000000-0008-0000-0000-0000F7000000}"/>
            </a:ext>
          </a:extLst>
        </xdr:cNvPr>
        <xdr:cNvPicPr/>
      </xdr:nvPicPr>
      <xdr:blipFill>
        <a:blip xmlns:r="http://schemas.openxmlformats.org/officeDocument/2006/relationships" r:embed="rId245" cstate="print"/>
        <a:stretch>
          <a:fillRect/>
        </a:stretch>
      </xdr:blipFill>
      <xdr:spPr>
        <a:prstGeom prst="rect">
          <a:avLst/>
        </a:prstGeom>
      </xdr:spPr>
    </xdr:pic>
    <xdr:clientData/>
  </xdr:twoCellAnchor>
  <xdr:twoCellAnchor>
    <xdr:from>
      <xdr:col>24</xdr:col>
      <xdr:colOff>0</xdr:colOff>
      <xdr:row>80</xdr:row>
      <xdr:rowOff>0</xdr:rowOff>
    </xdr:from>
    <xdr:to>
      <xdr:col>25</xdr:col>
      <xdr:colOff>0</xdr:colOff>
      <xdr:row>80</xdr:row>
      <xdr:rowOff>1231688</xdr:rowOff>
    </xdr:to>
    <xdr:pic>
      <xdr:nvPicPr>
        <xdr:cNvPr id="248" name="Image 247" descr="Picture">
          <a:extLst>
            <a:ext uri="{FF2B5EF4-FFF2-40B4-BE49-F238E27FC236}">
              <a16:creationId xmlns:a16="http://schemas.microsoft.com/office/drawing/2014/main" id="{00000000-0008-0000-0000-0000F8000000}"/>
            </a:ext>
          </a:extLst>
        </xdr:cNvPr>
        <xdr:cNvPicPr/>
      </xdr:nvPicPr>
      <xdr:blipFill>
        <a:blip xmlns:r="http://schemas.openxmlformats.org/officeDocument/2006/relationships" r:embed="rId246" cstate="print"/>
        <a:stretch>
          <a:fillRect/>
        </a:stretch>
      </xdr:blipFill>
      <xdr:spPr>
        <a:prstGeom prst="rect">
          <a:avLst/>
        </a:prstGeom>
      </xdr:spPr>
    </xdr:pic>
    <xdr:clientData/>
  </xdr:twoCellAnchor>
  <xdr:twoCellAnchor>
    <xdr:from>
      <xdr:col>25</xdr:col>
      <xdr:colOff>0</xdr:colOff>
      <xdr:row>80</xdr:row>
      <xdr:rowOff>0</xdr:rowOff>
    </xdr:from>
    <xdr:to>
      <xdr:col>26</xdr:col>
      <xdr:colOff>0</xdr:colOff>
      <xdr:row>80</xdr:row>
      <xdr:rowOff>1231688</xdr:rowOff>
    </xdr:to>
    <xdr:pic>
      <xdr:nvPicPr>
        <xdr:cNvPr id="249" name="Image 248" descr="Picture">
          <a:extLst>
            <a:ext uri="{FF2B5EF4-FFF2-40B4-BE49-F238E27FC236}">
              <a16:creationId xmlns:a16="http://schemas.microsoft.com/office/drawing/2014/main" id="{00000000-0008-0000-0000-0000F9000000}"/>
            </a:ext>
          </a:extLst>
        </xdr:cNvPr>
        <xdr:cNvPicPr/>
      </xdr:nvPicPr>
      <xdr:blipFill>
        <a:blip xmlns:r="http://schemas.openxmlformats.org/officeDocument/2006/relationships" r:embed="rId247" cstate="print"/>
        <a:stretch>
          <a:fillRect/>
        </a:stretch>
      </xdr:blipFill>
      <xdr:spPr>
        <a:prstGeom prst="rect">
          <a:avLst/>
        </a:prstGeom>
      </xdr:spPr>
    </xdr:pic>
    <xdr:clientData/>
  </xdr:twoCellAnchor>
  <xdr:twoCellAnchor>
    <xdr:from>
      <xdr:col>26</xdr:col>
      <xdr:colOff>0</xdr:colOff>
      <xdr:row>80</xdr:row>
      <xdr:rowOff>0</xdr:rowOff>
    </xdr:from>
    <xdr:to>
      <xdr:col>27</xdr:col>
      <xdr:colOff>0</xdr:colOff>
      <xdr:row>80</xdr:row>
      <xdr:rowOff>1231688</xdr:rowOff>
    </xdr:to>
    <xdr:pic>
      <xdr:nvPicPr>
        <xdr:cNvPr id="250" name="Image 249" descr="Picture">
          <a:extLst>
            <a:ext uri="{FF2B5EF4-FFF2-40B4-BE49-F238E27FC236}">
              <a16:creationId xmlns:a16="http://schemas.microsoft.com/office/drawing/2014/main" id="{00000000-0008-0000-0000-0000FA000000}"/>
            </a:ext>
          </a:extLst>
        </xdr:cNvPr>
        <xdr:cNvPicPr/>
      </xdr:nvPicPr>
      <xdr:blipFill>
        <a:blip xmlns:r="http://schemas.openxmlformats.org/officeDocument/2006/relationships" r:embed="rId248" cstate="print"/>
        <a:stretch>
          <a:fillRect/>
        </a:stretch>
      </xdr:blipFill>
      <xdr:spPr>
        <a:prstGeom prst="rect">
          <a:avLst/>
        </a:prstGeom>
      </xdr:spPr>
    </xdr:pic>
    <xdr:clientData/>
  </xdr:twoCellAnchor>
  <xdr:twoCellAnchor>
    <xdr:from>
      <xdr:col>24</xdr:col>
      <xdr:colOff>0</xdr:colOff>
      <xdr:row>81</xdr:row>
      <xdr:rowOff>0</xdr:rowOff>
    </xdr:from>
    <xdr:to>
      <xdr:col>25</xdr:col>
      <xdr:colOff>0</xdr:colOff>
      <xdr:row>81</xdr:row>
      <xdr:rowOff>1231688</xdr:rowOff>
    </xdr:to>
    <xdr:pic>
      <xdr:nvPicPr>
        <xdr:cNvPr id="251" name="Image 250" descr="Picture">
          <a:extLst>
            <a:ext uri="{FF2B5EF4-FFF2-40B4-BE49-F238E27FC236}">
              <a16:creationId xmlns:a16="http://schemas.microsoft.com/office/drawing/2014/main" id="{00000000-0008-0000-0000-0000FB000000}"/>
            </a:ext>
          </a:extLst>
        </xdr:cNvPr>
        <xdr:cNvPicPr/>
      </xdr:nvPicPr>
      <xdr:blipFill>
        <a:blip xmlns:r="http://schemas.openxmlformats.org/officeDocument/2006/relationships" r:embed="rId249" cstate="print"/>
        <a:stretch>
          <a:fillRect/>
        </a:stretch>
      </xdr:blipFill>
      <xdr:spPr>
        <a:prstGeom prst="rect">
          <a:avLst/>
        </a:prstGeom>
      </xdr:spPr>
    </xdr:pic>
    <xdr:clientData/>
  </xdr:twoCellAnchor>
  <xdr:twoCellAnchor>
    <xdr:from>
      <xdr:col>25</xdr:col>
      <xdr:colOff>0</xdr:colOff>
      <xdr:row>81</xdr:row>
      <xdr:rowOff>0</xdr:rowOff>
    </xdr:from>
    <xdr:to>
      <xdr:col>26</xdr:col>
      <xdr:colOff>0</xdr:colOff>
      <xdr:row>81</xdr:row>
      <xdr:rowOff>1231688</xdr:rowOff>
    </xdr:to>
    <xdr:pic>
      <xdr:nvPicPr>
        <xdr:cNvPr id="252" name="Image 251" descr="Picture">
          <a:extLst>
            <a:ext uri="{FF2B5EF4-FFF2-40B4-BE49-F238E27FC236}">
              <a16:creationId xmlns:a16="http://schemas.microsoft.com/office/drawing/2014/main" id="{00000000-0008-0000-0000-0000FC000000}"/>
            </a:ext>
          </a:extLst>
        </xdr:cNvPr>
        <xdr:cNvPicPr/>
      </xdr:nvPicPr>
      <xdr:blipFill>
        <a:blip xmlns:r="http://schemas.openxmlformats.org/officeDocument/2006/relationships" r:embed="rId250" cstate="print"/>
        <a:stretch>
          <a:fillRect/>
        </a:stretch>
      </xdr:blipFill>
      <xdr:spPr>
        <a:prstGeom prst="rect">
          <a:avLst/>
        </a:prstGeom>
      </xdr:spPr>
    </xdr:pic>
    <xdr:clientData/>
  </xdr:twoCellAnchor>
  <xdr:twoCellAnchor>
    <xdr:from>
      <xdr:col>26</xdr:col>
      <xdr:colOff>0</xdr:colOff>
      <xdr:row>81</xdr:row>
      <xdr:rowOff>0</xdr:rowOff>
    </xdr:from>
    <xdr:to>
      <xdr:col>27</xdr:col>
      <xdr:colOff>0</xdr:colOff>
      <xdr:row>81</xdr:row>
      <xdr:rowOff>1231688</xdr:rowOff>
    </xdr:to>
    <xdr:pic>
      <xdr:nvPicPr>
        <xdr:cNvPr id="253" name="Image 252" descr="Picture">
          <a:extLst>
            <a:ext uri="{FF2B5EF4-FFF2-40B4-BE49-F238E27FC236}">
              <a16:creationId xmlns:a16="http://schemas.microsoft.com/office/drawing/2014/main" id="{00000000-0008-0000-0000-0000FD000000}"/>
            </a:ext>
          </a:extLst>
        </xdr:cNvPr>
        <xdr:cNvPicPr/>
      </xdr:nvPicPr>
      <xdr:blipFill>
        <a:blip xmlns:r="http://schemas.openxmlformats.org/officeDocument/2006/relationships" r:embed="rId251" cstate="print"/>
        <a:stretch>
          <a:fillRect/>
        </a:stretch>
      </xdr:blipFill>
      <xdr:spPr>
        <a:prstGeom prst="rect">
          <a:avLst/>
        </a:prstGeom>
      </xdr:spPr>
    </xdr:pic>
    <xdr:clientData/>
  </xdr:twoCellAnchor>
  <xdr:twoCellAnchor>
    <xdr:from>
      <xdr:col>27</xdr:col>
      <xdr:colOff>0</xdr:colOff>
      <xdr:row>81</xdr:row>
      <xdr:rowOff>0</xdr:rowOff>
    </xdr:from>
    <xdr:to>
      <xdr:col>27</xdr:col>
      <xdr:colOff>95250</xdr:colOff>
      <xdr:row>81</xdr:row>
      <xdr:rowOff>1231688</xdr:rowOff>
    </xdr:to>
    <xdr:pic>
      <xdr:nvPicPr>
        <xdr:cNvPr id="254" name="Image 253" descr="Picture">
          <a:extLst>
            <a:ext uri="{FF2B5EF4-FFF2-40B4-BE49-F238E27FC236}">
              <a16:creationId xmlns:a16="http://schemas.microsoft.com/office/drawing/2014/main" id="{00000000-0008-0000-0000-0000FE000000}"/>
            </a:ext>
          </a:extLst>
        </xdr:cNvPr>
        <xdr:cNvPicPr/>
      </xdr:nvPicPr>
      <xdr:blipFill>
        <a:blip xmlns:r="http://schemas.openxmlformats.org/officeDocument/2006/relationships" r:embed="rId252" cstate="print"/>
        <a:stretch>
          <a:fillRect/>
        </a:stretch>
      </xdr:blipFill>
      <xdr:spPr>
        <a:prstGeom prst="rect">
          <a:avLst/>
        </a:prstGeom>
      </xdr:spPr>
    </xdr:pic>
    <xdr:clientData/>
  </xdr:twoCellAnchor>
  <xdr:twoCellAnchor>
    <xdr:from>
      <xdr:col>24</xdr:col>
      <xdr:colOff>0</xdr:colOff>
      <xdr:row>82</xdr:row>
      <xdr:rowOff>0</xdr:rowOff>
    </xdr:from>
    <xdr:to>
      <xdr:col>25</xdr:col>
      <xdr:colOff>0</xdr:colOff>
      <xdr:row>82</xdr:row>
      <xdr:rowOff>1231688</xdr:rowOff>
    </xdr:to>
    <xdr:pic>
      <xdr:nvPicPr>
        <xdr:cNvPr id="255" name="Image 254" descr="Picture">
          <a:extLst>
            <a:ext uri="{FF2B5EF4-FFF2-40B4-BE49-F238E27FC236}">
              <a16:creationId xmlns:a16="http://schemas.microsoft.com/office/drawing/2014/main" id="{00000000-0008-0000-0000-0000FF000000}"/>
            </a:ext>
          </a:extLst>
        </xdr:cNvPr>
        <xdr:cNvPicPr/>
      </xdr:nvPicPr>
      <xdr:blipFill>
        <a:blip xmlns:r="http://schemas.openxmlformats.org/officeDocument/2006/relationships" r:embed="rId253" cstate="print"/>
        <a:stretch>
          <a:fillRect/>
        </a:stretch>
      </xdr:blipFill>
      <xdr:spPr>
        <a:prstGeom prst="rect">
          <a:avLst/>
        </a:prstGeom>
      </xdr:spPr>
    </xdr:pic>
    <xdr:clientData/>
  </xdr:twoCellAnchor>
  <xdr:twoCellAnchor>
    <xdr:from>
      <xdr:col>25</xdr:col>
      <xdr:colOff>0</xdr:colOff>
      <xdr:row>82</xdr:row>
      <xdr:rowOff>0</xdr:rowOff>
    </xdr:from>
    <xdr:to>
      <xdr:col>26</xdr:col>
      <xdr:colOff>0</xdr:colOff>
      <xdr:row>82</xdr:row>
      <xdr:rowOff>1231688</xdr:rowOff>
    </xdr:to>
    <xdr:pic>
      <xdr:nvPicPr>
        <xdr:cNvPr id="256" name="Image 255" descr="Picture">
          <a:extLst>
            <a:ext uri="{FF2B5EF4-FFF2-40B4-BE49-F238E27FC236}">
              <a16:creationId xmlns:a16="http://schemas.microsoft.com/office/drawing/2014/main" id="{00000000-0008-0000-0000-000000010000}"/>
            </a:ext>
          </a:extLst>
        </xdr:cNvPr>
        <xdr:cNvPicPr/>
      </xdr:nvPicPr>
      <xdr:blipFill>
        <a:blip xmlns:r="http://schemas.openxmlformats.org/officeDocument/2006/relationships" r:embed="rId254" cstate="print"/>
        <a:stretch>
          <a:fillRect/>
        </a:stretch>
      </xdr:blipFill>
      <xdr:spPr>
        <a:prstGeom prst="rect">
          <a:avLst/>
        </a:prstGeom>
      </xdr:spPr>
    </xdr:pic>
    <xdr:clientData/>
  </xdr:twoCellAnchor>
  <xdr:twoCellAnchor>
    <xdr:from>
      <xdr:col>26</xdr:col>
      <xdr:colOff>0</xdr:colOff>
      <xdr:row>82</xdr:row>
      <xdr:rowOff>0</xdr:rowOff>
    </xdr:from>
    <xdr:to>
      <xdr:col>27</xdr:col>
      <xdr:colOff>0</xdr:colOff>
      <xdr:row>82</xdr:row>
      <xdr:rowOff>1231688</xdr:rowOff>
    </xdr:to>
    <xdr:pic>
      <xdr:nvPicPr>
        <xdr:cNvPr id="257" name="Image 256" descr="Picture">
          <a:extLst>
            <a:ext uri="{FF2B5EF4-FFF2-40B4-BE49-F238E27FC236}">
              <a16:creationId xmlns:a16="http://schemas.microsoft.com/office/drawing/2014/main" id="{00000000-0008-0000-0000-000001010000}"/>
            </a:ext>
          </a:extLst>
        </xdr:cNvPr>
        <xdr:cNvPicPr/>
      </xdr:nvPicPr>
      <xdr:blipFill>
        <a:blip xmlns:r="http://schemas.openxmlformats.org/officeDocument/2006/relationships" r:embed="rId255" cstate="print"/>
        <a:stretch>
          <a:fillRect/>
        </a:stretch>
      </xdr:blipFill>
      <xdr:spPr>
        <a:prstGeom prst="rect">
          <a:avLst/>
        </a:prstGeom>
      </xdr:spPr>
    </xdr:pic>
    <xdr:clientData/>
  </xdr:twoCellAnchor>
  <xdr:twoCellAnchor>
    <xdr:from>
      <xdr:col>24</xdr:col>
      <xdr:colOff>0</xdr:colOff>
      <xdr:row>83</xdr:row>
      <xdr:rowOff>0</xdr:rowOff>
    </xdr:from>
    <xdr:to>
      <xdr:col>25</xdr:col>
      <xdr:colOff>0</xdr:colOff>
      <xdr:row>83</xdr:row>
      <xdr:rowOff>1231688</xdr:rowOff>
    </xdr:to>
    <xdr:pic>
      <xdr:nvPicPr>
        <xdr:cNvPr id="258" name="Image 257" descr="Picture">
          <a:extLst>
            <a:ext uri="{FF2B5EF4-FFF2-40B4-BE49-F238E27FC236}">
              <a16:creationId xmlns:a16="http://schemas.microsoft.com/office/drawing/2014/main" id="{00000000-0008-0000-0000-000002010000}"/>
            </a:ext>
          </a:extLst>
        </xdr:cNvPr>
        <xdr:cNvPicPr/>
      </xdr:nvPicPr>
      <xdr:blipFill>
        <a:blip xmlns:r="http://schemas.openxmlformats.org/officeDocument/2006/relationships" r:embed="rId256" cstate="print"/>
        <a:stretch>
          <a:fillRect/>
        </a:stretch>
      </xdr:blipFill>
      <xdr:spPr>
        <a:prstGeom prst="rect">
          <a:avLst/>
        </a:prstGeom>
      </xdr:spPr>
    </xdr:pic>
    <xdr:clientData/>
  </xdr:twoCellAnchor>
  <xdr:twoCellAnchor>
    <xdr:from>
      <xdr:col>25</xdr:col>
      <xdr:colOff>0</xdr:colOff>
      <xdr:row>83</xdr:row>
      <xdr:rowOff>0</xdr:rowOff>
    </xdr:from>
    <xdr:to>
      <xdr:col>25</xdr:col>
      <xdr:colOff>971550</xdr:colOff>
      <xdr:row>83</xdr:row>
      <xdr:rowOff>1231688</xdr:rowOff>
    </xdr:to>
    <xdr:pic>
      <xdr:nvPicPr>
        <xdr:cNvPr id="259" name="Image 258" descr="Picture">
          <a:extLst>
            <a:ext uri="{FF2B5EF4-FFF2-40B4-BE49-F238E27FC236}">
              <a16:creationId xmlns:a16="http://schemas.microsoft.com/office/drawing/2014/main" id="{00000000-0008-0000-0000-000003010000}"/>
            </a:ext>
          </a:extLst>
        </xdr:cNvPr>
        <xdr:cNvPicPr/>
      </xdr:nvPicPr>
      <xdr:blipFill>
        <a:blip xmlns:r="http://schemas.openxmlformats.org/officeDocument/2006/relationships" r:embed="rId257" cstate="print"/>
        <a:stretch>
          <a:fillRect/>
        </a:stretch>
      </xdr:blipFill>
      <xdr:spPr>
        <a:prstGeom prst="rect">
          <a:avLst/>
        </a:prstGeom>
      </xdr:spPr>
    </xdr:pic>
    <xdr:clientData/>
  </xdr:twoCellAnchor>
  <xdr:twoCellAnchor>
    <xdr:from>
      <xdr:col>25</xdr:col>
      <xdr:colOff>0</xdr:colOff>
      <xdr:row>83</xdr:row>
      <xdr:rowOff>0</xdr:rowOff>
    </xdr:from>
    <xdr:to>
      <xdr:col>26</xdr:col>
      <xdr:colOff>0</xdr:colOff>
      <xdr:row>83</xdr:row>
      <xdr:rowOff>1231688</xdr:rowOff>
    </xdr:to>
    <xdr:pic>
      <xdr:nvPicPr>
        <xdr:cNvPr id="260" name="Image 259" descr="Picture">
          <a:extLst>
            <a:ext uri="{FF2B5EF4-FFF2-40B4-BE49-F238E27FC236}">
              <a16:creationId xmlns:a16="http://schemas.microsoft.com/office/drawing/2014/main" id="{00000000-0008-0000-0000-000004010000}"/>
            </a:ext>
          </a:extLst>
        </xdr:cNvPr>
        <xdr:cNvPicPr/>
      </xdr:nvPicPr>
      <xdr:blipFill>
        <a:blip xmlns:r="http://schemas.openxmlformats.org/officeDocument/2006/relationships" r:embed="rId258" cstate="print"/>
        <a:stretch>
          <a:fillRect/>
        </a:stretch>
      </xdr:blipFill>
      <xdr:spPr>
        <a:prstGeom prst="rect">
          <a:avLst/>
        </a:prstGeom>
      </xdr:spPr>
    </xdr:pic>
    <xdr:clientData/>
  </xdr:twoCellAnchor>
  <xdr:twoCellAnchor>
    <xdr:from>
      <xdr:col>26</xdr:col>
      <xdr:colOff>0</xdr:colOff>
      <xdr:row>83</xdr:row>
      <xdr:rowOff>0</xdr:rowOff>
    </xdr:from>
    <xdr:to>
      <xdr:col>26</xdr:col>
      <xdr:colOff>971550</xdr:colOff>
      <xdr:row>83</xdr:row>
      <xdr:rowOff>1231688</xdr:rowOff>
    </xdr:to>
    <xdr:pic>
      <xdr:nvPicPr>
        <xdr:cNvPr id="261" name="Image 260" descr="Picture">
          <a:extLst>
            <a:ext uri="{FF2B5EF4-FFF2-40B4-BE49-F238E27FC236}">
              <a16:creationId xmlns:a16="http://schemas.microsoft.com/office/drawing/2014/main" id="{00000000-0008-0000-0000-000005010000}"/>
            </a:ext>
          </a:extLst>
        </xdr:cNvPr>
        <xdr:cNvPicPr/>
      </xdr:nvPicPr>
      <xdr:blipFill>
        <a:blip xmlns:r="http://schemas.openxmlformats.org/officeDocument/2006/relationships" r:embed="rId259" cstate="print"/>
        <a:stretch>
          <a:fillRect/>
        </a:stretch>
      </xdr:blipFill>
      <xdr:spPr>
        <a:prstGeom prst="rect">
          <a:avLst/>
        </a:prstGeom>
      </xdr:spPr>
    </xdr:pic>
    <xdr:clientData/>
  </xdr:twoCellAnchor>
  <xdr:twoCellAnchor>
    <xdr:from>
      <xdr:col>26</xdr:col>
      <xdr:colOff>0</xdr:colOff>
      <xdr:row>83</xdr:row>
      <xdr:rowOff>0</xdr:rowOff>
    </xdr:from>
    <xdr:to>
      <xdr:col>27</xdr:col>
      <xdr:colOff>0</xdr:colOff>
      <xdr:row>83</xdr:row>
      <xdr:rowOff>1231688</xdr:rowOff>
    </xdr:to>
    <xdr:pic>
      <xdr:nvPicPr>
        <xdr:cNvPr id="262" name="Image 261" descr="Picture">
          <a:extLst>
            <a:ext uri="{FF2B5EF4-FFF2-40B4-BE49-F238E27FC236}">
              <a16:creationId xmlns:a16="http://schemas.microsoft.com/office/drawing/2014/main" id="{00000000-0008-0000-0000-000006010000}"/>
            </a:ext>
          </a:extLst>
        </xdr:cNvPr>
        <xdr:cNvPicPr/>
      </xdr:nvPicPr>
      <xdr:blipFill>
        <a:blip xmlns:r="http://schemas.openxmlformats.org/officeDocument/2006/relationships" r:embed="rId260" cstate="print"/>
        <a:stretch>
          <a:fillRect/>
        </a:stretch>
      </xdr:blipFill>
      <xdr:spPr>
        <a:prstGeom prst="rect">
          <a:avLst/>
        </a:prstGeom>
      </xdr:spPr>
    </xdr:pic>
    <xdr:clientData/>
  </xdr:twoCellAnchor>
  <xdr:twoCellAnchor>
    <xdr:from>
      <xdr:col>24</xdr:col>
      <xdr:colOff>0</xdr:colOff>
      <xdr:row>84</xdr:row>
      <xdr:rowOff>0</xdr:rowOff>
    </xdr:from>
    <xdr:to>
      <xdr:col>25</xdr:col>
      <xdr:colOff>0</xdr:colOff>
      <xdr:row>84</xdr:row>
      <xdr:rowOff>1231688</xdr:rowOff>
    </xdr:to>
    <xdr:pic>
      <xdr:nvPicPr>
        <xdr:cNvPr id="263" name="Image 262" descr="Picture">
          <a:extLst>
            <a:ext uri="{FF2B5EF4-FFF2-40B4-BE49-F238E27FC236}">
              <a16:creationId xmlns:a16="http://schemas.microsoft.com/office/drawing/2014/main" id="{00000000-0008-0000-0000-000007010000}"/>
            </a:ext>
          </a:extLst>
        </xdr:cNvPr>
        <xdr:cNvPicPr/>
      </xdr:nvPicPr>
      <xdr:blipFill>
        <a:blip xmlns:r="http://schemas.openxmlformats.org/officeDocument/2006/relationships" r:embed="rId261" cstate="print"/>
        <a:stretch>
          <a:fillRect/>
        </a:stretch>
      </xdr:blipFill>
      <xdr:spPr>
        <a:prstGeom prst="rect">
          <a:avLst/>
        </a:prstGeom>
      </xdr:spPr>
    </xdr:pic>
    <xdr:clientData/>
  </xdr:twoCellAnchor>
  <xdr:twoCellAnchor>
    <xdr:from>
      <xdr:col>25</xdr:col>
      <xdr:colOff>0</xdr:colOff>
      <xdr:row>84</xdr:row>
      <xdr:rowOff>0</xdr:rowOff>
    </xdr:from>
    <xdr:to>
      <xdr:col>26</xdr:col>
      <xdr:colOff>0</xdr:colOff>
      <xdr:row>84</xdr:row>
      <xdr:rowOff>1231688</xdr:rowOff>
    </xdr:to>
    <xdr:pic>
      <xdr:nvPicPr>
        <xdr:cNvPr id="264" name="Image 263" descr="Picture">
          <a:extLst>
            <a:ext uri="{FF2B5EF4-FFF2-40B4-BE49-F238E27FC236}">
              <a16:creationId xmlns:a16="http://schemas.microsoft.com/office/drawing/2014/main" id="{00000000-0008-0000-0000-000008010000}"/>
            </a:ext>
          </a:extLst>
        </xdr:cNvPr>
        <xdr:cNvPicPr/>
      </xdr:nvPicPr>
      <xdr:blipFill>
        <a:blip xmlns:r="http://schemas.openxmlformats.org/officeDocument/2006/relationships" r:embed="rId262" cstate="print"/>
        <a:stretch>
          <a:fillRect/>
        </a:stretch>
      </xdr:blipFill>
      <xdr:spPr>
        <a:prstGeom prst="rect">
          <a:avLst/>
        </a:prstGeom>
      </xdr:spPr>
    </xdr:pic>
    <xdr:clientData/>
  </xdr:twoCellAnchor>
  <xdr:twoCellAnchor>
    <xdr:from>
      <xdr:col>26</xdr:col>
      <xdr:colOff>0</xdr:colOff>
      <xdr:row>84</xdr:row>
      <xdr:rowOff>0</xdr:rowOff>
    </xdr:from>
    <xdr:to>
      <xdr:col>27</xdr:col>
      <xdr:colOff>0</xdr:colOff>
      <xdr:row>84</xdr:row>
      <xdr:rowOff>1231688</xdr:rowOff>
    </xdr:to>
    <xdr:pic>
      <xdr:nvPicPr>
        <xdr:cNvPr id="265" name="Image 264" descr="Picture">
          <a:extLst>
            <a:ext uri="{FF2B5EF4-FFF2-40B4-BE49-F238E27FC236}">
              <a16:creationId xmlns:a16="http://schemas.microsoft.com/office/drawing/2014/main" id="{00000000-0008-0000-0000-000009010000}"/>
            </a:ext>
          </a:extLst>
        </xdr:cNvPr>
        <xdr:cNvPicPr/>
      </xdr:nvPicPr>
      <xdr:blipFill>
        <a:blip xmlns:r="http://schemas.openxmlformats.org/officeDocument/2006/relationships" r:embed="rId263" cstate="print"/>
        <a:stretch>
          <a:fillRect/>
        </a:stretch>
      </xdr:blipFill>
      <xdr:spPr>
        <a:prstGeom prst="rect">
          <a:avLst/>
        </a:prstGeom>
      </xdr:spPr>
    </xdr:pic>
    <xdr:clientData/>
  </xdr:twoCellAnchor>
  <xdr:twoCellAnchor>
    <xdr:from>
      <xdr:col>24</xdr:col>
      <xdr:colOff>0</xdr:colOff>
      <xdr:row>85</xdr:row>
      <xdr:rowOff>0</xdr:rowOff>
    </xdr:from>
    <xdr:to>
      <xdr:col>25</xdr:col>
      <xdr:colOff>0</xdr:colOff>
      <xdr:row>85</xdr:row>
      <xdr:rowOff>1231688</xdr:rowOff>
    </xdr:to>
    <xdr:pic>
      <xdr:nvPicPr>
        <xdr:cNvPr id="266" name="Image 265" descr="Picture">
          <a:extLst>
            <a:ext uri="{FF2B5EF4-FFF2-40B4-BE49-F238E27FC236}">
              <a16:creationId xmlns:a16="http://schemas.microsoft.com/office/drawing/2014/main" id="{00000000-0008-0000-0000-00000A010000}"/>
            </a:ext>
          </a:extLst>
        </xdr:cNvPr>
        <xdr:cNvPicPr/>
      </xdr:nvPicPr>
      <xdr:blipFill>
        <a:blip xmlns:r="http://schemas.openxmlformats.org/officeDocument/2006/relationships" r:embed="rId264" cstate="print"/>
        <a:stretch>
          <a:fillRect/>
        </a:stretch>
      </xdr:blipFill>
      <xdr:spPr>
        <a:prstGeom prst="rect">
          <a:avLst/>
        </a:prstGeom>
      </xdr:spPr>
    </xdr:pic>
    <xdr:clientData/>
  </xdr:twoCellAnchor>
  <xdr:twoCellAnchor>
    <xdr:from>
      <xdr:col>25</xdr:col>
      <xdr:colOff>0</xdr:colOff>
      <xdr:row>85</xdr:row>
      <xdr:rowOff>0</xdr:rowOff>
    </xdr:from>
    <xdr:to>
      <xdr:col>26</xdr:col>
      <xdr:colOff>0</xdr:colOff>
      <xdr:row>85</xdr:row>
      <xdr:rowOff>1231688</xdr:rowOff>
    </xdr:to>
    <xdr:pic>
      <xdr:nvPicPr>
        <xdr:cNvPr id="267" name="Image 266" descr="Picture">
          <a:extLst>
            <a:ext uri="{FF2B5EF4-FFF2-40B4-BE49-F238E27FC236}">
              <a16:creationId xmlns:a16="http://schemas.microsoft.com/office/drawing/2014/main" id="{00000000-0008-0000-0000-00000B010000}"/>
            </a:ext>
          </a:extLst>
        </xdr:cNvPr>
        <xdr:cNvPicPr/>
      </xdr:nvPicPr>
      <xdr:blipFill>
        <a:blip xmlns:r="http://schemas.openxmlformats.org/officeDocument/2006/relationships" r:embed="rId265" cstate="print"/>
        <a:stretch>
          <a:fillRect/>
        </a:stretch>
      </xdr:blipFill>
      <xdr:spPr>
        <a:prstGeom prst="rect">
          <a:avLst/>
        </a:prstGeom>
      </xdr:spPr>
    </xdr:pic>
    <xdr:clientData/>
  </xdr:twoCellAnchor>
  <xdr:twoCellAnchor>
    <xdr:from>
      <xdr:col>26</xdr:col>
      <xdr:colOff>0</xdr:colOff>
      <xdr:row>85</xdr:row>
      <xdr:rowOff>0</xdr:rowOff>
    </xdr:from>
    <xdr:to>
      <xdr:col>27</xdr:col>
      <xdr:colOff>0</xdr:colOff>
      <xdr:row>85</xdr:row>
      <xdr:rowOff>1231688</xdr:rowOff>
    </xdr:to>
    <xdr:pic>
      <xdr:nvPicPr>
        <xdr:cNvPr id="268" name="Image 267" descr="Picture">
          <a:extLst>
            <a:ext uri="{FF2B5EF4-FFF2-40B4-BE49-F238E27FC236}">
              <a16:creationId xmlns:a16="http://schemas.microsoft.com/office/drawing/2014/main" id="{00000000-0008-0000-0000-00000C010000}"/>
            </a:ext>
          </a:extLst>
        </xdr:cNvPr>
        <xdr:cNvPicPr/>
      </xdr:nvPicPr>
      <xdr:blipFill>
        <a:blip xmlns:r="http://schemas.openxmlformats.org/officeDocument/2006/relationships" r:embed="rId266" cstate="print"/>
        <a:stretch>
          <a:fillRect/>
        </a:stretch>
      </xdr:blipFill>
      <xdr:spPr>
        <a:prstGeom prst="rect">
          <a:avLst/>
        </a:prstGeom>
      </xdr:spPr>
    </xdr:pic>
    <xdr:clientData/>
  </xdr:twoCellAnchor>
  <xdr:twoCellAnchor>
    <xdr:from>
      <xdr:col>24</xdr:col>
      <xdr:colOff>0</xdr:colOff>
      <xdr:row>86</xdr:row>
      <xdr:rowOff>0</xdr:rowOff>
    </xdr:from>
    <xdr:to>
      <xdr:col>25</xdr:col>
      <xdr:colOff>0</xdr:colOff>
      <xdr:row>86</xdr:row>
      <xdr:rowOff>1231688</xdr:rowOff>
    </xdr:to>
    <xdr:pic>
      <xdr:nvPicPr>
        <xdr:cNvPr id="269" name="Image 268" descr="Picture">
          <a:extLst>
            <a:ext uri="{FF2B5EF4-FFF2-40B4-BE49-F238E27FC236}">
              <a16:creationId xmlns:a16="http://schemas.microsoft.com/office/drawing/2014/main" id="{00000000-0008-0000-0000-00000D010000}"/>
            </a:ext>
          </a:extLst>
        </xdr:cNvPr>
        <xdr:cNvPicPr/>
      </xdr:nvPicPr>
      <xdr:blipFill>
        <a:blip xmlns:r="http://schemas.openxmlformats.org/officeDocument/2006/relationships" r:embed="rId267" cstate="print"/>
        <a:stretch>
          <a:fillRect/>
        </a:stretch>
      </xdr:blipFill>
      <xdr:spPr>
        <a:prstGeom prst="rect">
          <a:avLst/>
        </a:prstGeom>
      </xdr:spPr>
    </xdr:pic>
    <xdr:clientData/>
  </xdr:twoCellAnchor>
  <xdr:twoCellAnchor>
    <xdr:from>
      <xdr:col>25</xdr:col>
      <xdr:colOff>0</xdr:colOff>
      <xdr:row>86</xdr:row>
      <xdr:rowOff>0</xdr:rowOff>
    </xdr:from>
    <xdr:to>
      <xdr:col>26</xdr:col>
      <xdr:colOff>0</xdr:colOff>
      <xdr:row>86</xdr:row>
      <xdr:rowOff>1231688</xdr:rowOff>
    </xdr:to>
    <xdr:pic>
      <xdr:nvPicPr>
        <xdr:cNvPr id="270" name="Image 269" descr="Picture">
          <a:extLst>
            <a:ext uri="{FF2B5EF4-FFF2-40B4-BE49-F238E27FC236}">
              <a16:creationId xmlns:a16="http://schemas.microsoft.com/office/drawing/2014/main" id="{00000000-0008-0000-0000-00000E010000}"/>
            </a:ext>
          </a:extLst>
        </xdr:cNvPr>
        <xdr:cNvPicPr/>
      </xdr:nvPicPr>
      <xdr:blipFill>
        <a:blip xmlns:r="http://schemas.openxmlformats.org/officeDocument/2006/relationships" r:embed="rId268" cstate="print"/>
        <a:stretch>
          <a:fillRect/>
        </a:stretch>
      </xdr:blipFill>
      <xdr:spPr>
        <a:prstGeom prst="rect">
          <a:avLst/>
        </a:prstGeom>
      </xdr:spPr>
    </xdr:pic>
    <xdr:clientData/>
  </xdr:twoCellAnchor>
  <xdr:twoCellAnchor>
    <xdr:from>
      <xdr:col>26</xdr:col>
      <xdr:colOff>0</xdr:colOff>
      <xdr:row>86</xdr:row>
      <xdr:rowOff>0</xdr:rowOff>
    </xdr:from>
    <xdr:to>
      <xdr:col>27</xdr:col>
      <xdr:colOff>0</xdr:colOff>
      <xdr:row>86</xdr:row>
      <xdr:rowOff>1231688</xdr:rowOff>
    </xdr:to>
    <xdr:pic>
      <xdr:nvPicPr>
        <xdr:cNvPr id="271" name="Image 270" descr="Picture">
          <a:extLst>
            <a:ext uri="{FF2B5EF4-FFF2-40B4-BE49-F238E27FC236}">
              <a16:creationId xmlns:a16="http://schemas.microsoft.com/office/drawing/2014/main" id="{00000000-0008-0000-0000-00000F010000}"/>
            </a:ext>
          </a:extLst>
        </xdr:cNvPr>
        <xdr:cNvPicPr/>
      </xdr:nvPicPr>
      <xdr:blipFill>
        <a:blip xmlns:r="http://schemas.openxmlformats.org/officeDocument/2006/relationships" r:embed="rId269" cstate="print"/>
        <a:stretch>
          <a:fillRect/>
        </a:stretch>
      </xdr:blipFill>
      <xdr:spPr>
        <a:prstGeom prst="rect">
          <a:avLst/>
        </a:prstGeom>
      </xdr:spPr>
    </xdr:pic>
    <xdr:clientData/>
  </xdr:twoCellAnchor>
  <xdr:twoCellAnchor>
    <xdr:from>
      <xdr:col>24</xdr:col>
      <xdr:colOff>0</xdr:colOff>
      <xdr:row>87</xdr:row>
      <xdr:rowOff>0</xdr:rowOff>
    </xdr:from>
    <xdr:to>
      <xdr:col>25</xdr:col>
      <xdr:colOff>0</xdr:colOff>
      <xdr:row>87</xdr:row>
      <xdr:rowOff>1231688</xdr:rowOff>
    </xdr:to>
    <xdr:pic>
      <xdr:nvPicPr>
        <xdr:cNvPr id="272" name="Image 271" descr="Picture">
          <a:extLst>
            <a:ext uri="{FF2B5EF4-FFF2-40B4-BE49-F238E27FC236}">
              <a16:creationId xmlns:a16="http://schemas.microsoft.com/office/drawing/2014/main" id="{00000000-0008-0000-0000-000010010000}"/>
            </a:ext>
          </a:extLst>
        </xdr:cNvPr>
        <xdr:cNvPicPr/>
      </xdr:nvPicPr>
      <xdr:blipFill>
        <a:blip xmlns:r="http://schemas.openxmlformats.org/officeDocument/2006/relationships" r:embed="rId270" cstate="print"/>
        <a:stretch>
          <a:fillRect/>
        </a:stretch>
      </xdr:blipFill>
      <xdr:spPr>
        <a:prstGeom prst="rect">
          <a:avLst/>
        </a:prstGeom>
      </xdr:spPr>
    </xdr:pic>
    <xdr:clientData/>
  </xdr:twoCellAnchor>
  <xdr:twoCellAnchor>
    <xdr:from>
      <xdr:col>25</xdr:col>
      <xdr:colOff>0</xdr:colOff>
      <xdr:row>87</xdr:row>
      <xdr:rowOff>0</xdr:rowOff>
    </xdr:from>
    <xdr:to>
      <xdr:col>26</xdr:col>
      <xdr:colOff>0</xdr:colOff>
      <xdr:row>87</xdr:row>
      <xdr:rowOff>1231688</xdr:rowOff>
    </xdr:to>
    <xdr:pic>
      <xdr:nvPicPr>
        <xdr:cNvPr id="273" name="Image 272" descr="Picture">
          <a:extLst>
            <a:ext uri="{FF2B5EF4-FFF2-40B4-BE49-F238E27FC236}">
              <a16:creationId xmlns:a16="http://schemas.microsoft.com/office/drawing/2014/main" id="{00000000-0008-0000-0000-000011010000}"/>
            </a:ext>
          </a:extLst>
        </xdr:cNvPr>
        <xdr:cNvPicPr/>
      </xdr:nvPicPr>
      <xdr:blipFill>
        <a:blip xmlns:r="http://schemas.openxmlformats.org/officeDocument/2006/relationships" r:embed="rId271" cstate="print"/>
        <a:stretch>
          <a:fillRect/>
        </a:stretch>
      </xdr:blipFill>
      <xdr:spPr>
        <a:prstGeom prst="rect">
          <a:avLst/>
        </a:prstGeom>
      </xdr:spPr>
    </xdr:pic>
    <xdr:clientData/>
  </xdr:twoCellAnchor>
  <xdr:twoCellAnchor>
    <xdr:from>
      <xdr:col>26</xdr:col>
      <xdr:colOff>0</xdr:colOff>
      <xdr:row>87</xdr:row>
      <xdr:rowOff>0</xdr:rowOff>
    </xdr:from>
    <xdr:to>
      <xdr:col>27</xdr:col>
      <xdr:colOff>0</xdr:colOff>
      <xdr:row>87</xdr:row>
      <xdr:rowOff>1231688</xdr:rowOff>
    </xdr:to>
    <xdr:pic>
      <xdr:nvPicPr>
        <xdr:cNvPr id="274" name="Image 273" descr="Picture">
          <a:extLst>
            <a:ext uri="{FF2B5EF4-FFF2-40B4-BE49-F238E27FC236}">
              <a16:creationId xmlns:a16="http://schemas.microsoft.com/office/drawing/2014/main" id="{00000000-0008-0000-0000-000012010000}"/>
            </a:ext>
          </a:extLst>
        </xdr:cNvPr>
        <xdr:cNvPicPr/>
      </xdr:nvPicPr>
      <xdr:blipFill>
        <a:blip xmlns:r="http://schemas.openxmlformats.org/officeDocument/2006/relationships" r:embed="rId272" cstate="print"/>
        <a:stretch>
          <a:fillRect/>
        </a:stretch>
      </xdr:blipFill>
      <xdr:spPr>
        <a:prstGeom prst="rect">
          <a:avLst/>
        </a:prstGeom>
      </xdr:spPr>
    </xdr:pic>
    <xdr:clientData/>
  </xdr:twoCellAnchor>
  <xdr:twoCellAnchor>
    <xdr:from>
      <xdr:col>24</xdr:col>
      <xdr:colOff>0</xdr:colOff>
      <xdr:row>88</xdr:row>
      <xdr:rowOff>0</xdr:rowOff>
    </xdr:from>
    <xdr:to>
      <xdr:col>25</xdr:col>
      <xdr:colOff>0</xdr:colOff>
      <xdr:row>88</xdr:row>
      <xdr:rowOff>1231688</xdr:rowOff>
    </xdr:to>
    <xdr:pic>
      <xdr:nvPicPr>
        <xdr:cNvPr id="275" name="Image 274" descr="Picture">
          <a:extLst>
            <a:ext uri="{FF2B5EF4-FFF2-40B4-BE49-F238E27FC236}">
              <a16:creationId xmlns:a16="http://schemas.microsoft.com/office/drawing/2014/main" id="{00000000-0008-0000-0000-000013010000}"/>
            </a:ext>
          </a:extLst>
        </xdr:cNvPr>
        <xdr:cNvPicPr/>
      </xdr:nvPicPr>
      <xdr:blipFill>
        <a:blip xmlns:r="http://schemas.openxmlformats.org/officeDocument/2006/relationships" r:embed="rId273" cstate="print"/>
        <a:stretch>
          <a:fillRect/>
        </a:stretch>
      </xdr:blipFill>
      <xdr:spPr>
        <a:prstGeom prst="rect">
          <a:avLst/>
        </a:prstGeom>
      </xdr:spPr>
    </xdr:pic>
    <xdr:clientData/>
  </xdr:twoCellAnchor>
  <xdr:twoCellAnchor>
    <xdr:from>
      <xdr:col>25</xdr:col>
      <xdr:colOff>0</xdr:colOff>
      <xdr:row>88</xdr:row>
      <xdr:rowOff>0</xdr:rowOff>
    </xdr:from>
    <xdr:to>
      <xdr:col>26</xdr:col>
      <xdr:colOff>0</xdr:colOff>
      <xdr:row>88</xdr:row>
      <xdr:rowOff>1231688</xdr:rowOff>
    </xdr:to>
    <xdr:pic>
      <xdr:nvPicPr>
        <xdr:cNvPr id="276" name="Image 275" descr="Picture">
          <a:extLst>
            <a:ext uri="{FF2B5EF4-FFF2-40B4-BE49-F238E27FC236}">
              <a16:creationId xmlns:a16="http://schemas.microsoft.com/office/drawing/2014/main" id="{00000000-0008-0000-0000-000014010000}"/>
            </a:ext>
          </a:extLst>
        </xdr:cNvPr>
        <xdr:cNvPicPr/>
      </xdr:nvPicPr>
      <xdr:blipFill>
        <a:blip xmlns:r="http://schemas.openxmlformats.org/officeDocument/2006/relationships" r:embed="rId274" cstate="print"/>
        <a:stretch>
          <a:fillRect/>
        </a:stretch>
      </xdr:blipFill>
      <xdr:spPr>
        <a:prstGeom prst="rect">
          <a:avLst/>
        </a:prstGeom>
      </xdr:spPr>
    </xdr:pic>
    <xdr:clientData/>
  </xdr:twoCellAnchor>
  <xdr:twoCellAnchor>
    <xdr:from>
      <xdr:col>26</xdr:col>
      <xdr:colOff>0</xdr:colOff>
      <xdr:row>88</xdr:row>
      <xdr:rowOff>0</xdr:rowOff>
    </xdr:from>
    <xdr:to>
      <xdr:col>27</xdr:col>
      <xdr:colOff>0</xdr:colOff>
      <xdr:row>88</xdr:row>
      <xdr:rowOff>1231688</xdr:rowOff>
    </xdr:to>
    <xdr:pic>
      <xdr:nvPicPr>
        <xdr:cNvPr id="277" name="Image 276" descr="Picture">
          <a:extLst>
            <a:ext uri="{FF2B5EF4-FFF2-40B4-BE49-F238E27FC236}">
              <a16:creationId xmlns:a16="http://schemas.microsoft.com/office/drawing/2014/main" id="{00000000-0008-0000-0000-000015010000}"/>
            </a:ext>
          </a:extLst>
        </xdr:cNvPr>
        <xdr:cNvPicPr/>
      </xdr:nvPicPr>
      <xdr:blipFill>
        <a:blip xmlns:r="http://schemas.openxmlformats.org/officeDocument/2006/relationships" r:embed="rId275" cstate="print"/>
        <a:stretch>
          <a:fillRect/>
        </a:stretch>
      </xdr:blipFill>
      <xdr:spPr>
        <a:prstGeom prst="rect">
          <a:avLst/>
        </a:prstGeom>
      </xdr:spPr>
    </xdr:pic>
    <xdr:clientData/>
  </xdr:twoCellAnchor>
  <xdr:twoCellAnchor>
    <xdr:from>
      <xdr:col>24</xdr:col>
      <xdr:colOff>0</xdr:colOff>
      <xdr:row>89</xdr:row>
      <xdr:rowOff>0</xdr:rowOff>
    </xdr:from>
    <xdr:to>
      <xdr:col>25</xdr:col>
      <xdr:colOff>0</xdr:colOff>
      <xdr:row>89</xdr:row>
      <xdr:rowOff>1231688</xdr:rowOff>
    </xdr:to>
    <xdr:pic>
      <xdr:nvPicPr>
        <xdr:cNvPr id="278" name="Image 277" descr="Picture">
          <a:extLst>
            <a:ext uri="{FF2B5EF4-FFF2-40B4-BE49-F238E27FC236}">
              <a16:creationId xmlns:a16="http://schemas.microsoft.com/office/drawing/2014/main" id="{00000000-0008-0000-0000-000016010000}"/>
            </a:ext>
          </a:extLst>
        </xdr:cNvPr>
        <xdr:cNvPicPr/>
      </xdr:nvPicPr>
      <xdr:blipFill>
        <a:blip xmlns:r="http://schemas.openxmlformats.org/officeDocument/2006/relationships" r:embed="rId276" cstate="print"/>
        <a:stretch>
          <a:fillRect/>
        </a:stretch>
      </xdr:blipFill>
      <xdr:spPr>
        <a:prstGeom prst="rect">
          <a:avLst/>
        </a:prstGeom>
      </xdr:spPr>
    </xdr:pic>
    <xdr:clientData/>
  </xdr:twoCellAnchor>
  <xdr:twoCellAnchor>
    <xdr:from>
      <xdr:col>25</xdr:col>
      <xdr:colOff>0</xdr:colOff>
      <xdr:row>89</xdr:row>
      <xdr:rowOff>0</xdr:rowOff>
    </xdr:from>
    <xdr:to>
      <xdr:col>26</xdr:col>
      <xdr:colOff>0</xdr:colOff>
      <xdr:row>89</xdr:row>
      <xdr:rowOff>1231688</xdr:rowOff>
    </xdr:to>
    <xdr:pic>
      <xdr:nvPicPr>
        <xdr:cNvPr id="279" name="Image 278" descr="Picture">
          <a:extLst>
            <a:ext uri="{FF2B5EF4-FFF2-40B4-BE49-F238E27FC236}">
              <a16:creationId xmlns:a16="http://schemas.microsoft.com/office/drawing/2014/main" id="{00000000-0008-0000-0000-000017010000}"/>
            </a:ext>
          </a:extLst>
        </xdr:cNvPr>
        <xdr:cNvPicPr/>
      </xdr:nvPicPr>
      <xdr:blipFill>
        <a:blip xmlns:r="http://schemas.openxmlformats.org/officeDocument/2006/relationships" r:embed="rId277" cstate="print"/>
        <a:stretch>
          <a:fillRect/>
        </a:stretch>
      </xdr:blipFill>
      <xdr:spPr>
        <a:prstGeom prst="rect">
          <a:avLst/>
        </a:prstGeom>
      </xdr:spPr>
    </xdr:pic>
    <xdr:clientData/>
  </xdr:twoCellAnchor>
  <xdr:twoCellAnchor>
    <xdr:from>
      <xdr:col>26</xdr:col>
      <xdr:colOff>0</xdr:colOff>
      <xdr:row>89</xdr:row>
      <xdr:rowOff>0</xdr:rowOff>
    </xdr:from>
    <xdr:to>
      <xdr:col>27</xdr:col>
      <xdr:colOff>0</xdr:colOff>
      <xdr:row>89</xdr:row>
      <xdr:rowOff>1231688</xdr:rowOff>
    </xdr:to>
    <xdr:pic>
      <xdr:nvPicPr>
        <xdr:cNvPr id="280" name="Image 279" descr="Picture">
          <a:extLst>
            <a:ext uri="{FF2B5EF4-FFF2-40B4-BE49-F238E27FC236}">
              <a16:creationId xmlns:a16="http://schemas.microsoft.com/office/drawing/2014/main" id="{00000000-0008-0000-0000-000018010000}"/>
            </a:ext>
          </a:extLst>
        </xdr:cNvPr>
        <xdr:cNvPicPr/>
      </xdr:nvPicPr>
      <xdr:blipFill>
        <a:blip xmlns:r="http://schemas.openxmlformats.org/officeDocument/2006/relationships" r:embed="rId278" cstate="print"/>
        <a:stretch>
          <a:fillRect/>
        </a:stretch>
      </xdr:blipFill>
      <xdr:spPr>
        <a:prstGeom prst="rect">
          <a:avLst/>
        </a:prstGeom>
      </xdr:spPr>
    </xdr:pic>
    <xdr:clientData/>
  </xdr:twoCellAnchor>
  <xdr:twoCellAnchor>
    <xdr:from>
      <xdr:col>24</xdr:col>
      <xdr:colOff>0</xdr:colOff>
      <xdr:row>90</xdr:row>
      <xdr:rowOff>0</xdr:rowOff>
    </xdr:from>
    <xdr:to>
      <xdr:col>25</xdr:col>
      <xdr:colOff>0</xdr:colOff>
      <xdr:row>90</xdr:row>
      <xdr:rowOff>1231688</xdr:rowOff>
    </xdr:to>
    <xdr:pic>
      <xdr:nvPicPr>
        <xdr:cNvPr id="281" name="Image 280" descr="Picture">
          <a:extLst>
            <a:ext uri="{FF2B5EF4-FFF2-40B4-BE49-F238E27FC236}">
              <a16:creationId xmlns:a16="http://schemas.microsoft.com/office/drawing/2014/main" id="{00000000-0008-0000-0000-000019010000}"/>
            </a:ext>
          </a:extLst>
        </xdr:cNvPr>
        <xdr:cNvPicPr/>
      </xdr:nvPicPr>
      <xdr:blipFill>
        <a:blip xmlns:r="http://schemas.openxmlformats.org/officeDocument/2006/relationships" r:embed="rId279" cstate="print"/>
        <a:stretch>
          <a:fillRect/>
        </a:stretch>
      </xdr:blipFill>
      <xdr:spPr>
        <a:prstGeom prst="rect">
          <a:avLst/>
        </a:prstGeom>
      </xdr:spPr>
    </xdr:pic>
    <xdr:clientData/>
  </xdr:twoCellAnchor>
  <xdr:twoCellAnchor>
    <xdr:from>
      <xdr:col>25</xdr:col>
      <xdr:colOff>0</xdr:colOff>
      <xdr:row>90</xdr:row>
      <xdr:rowOff>0</xdr:rowOff>
    </xdr:from>
    <xdr:to>
      <xdr:col>26</xdr:col>
      <xdr:colOff>0</xdr:colOff>
      <xdr:row>90</xdr:row>
      <xdr:rowOff>1231688</xdr:rowOff>
    </xdr:to>
    <xdr:pic>
      <xdr:nvPicPr>
        <xdr:cNvPr id="282" name="Image 281" descr="Picture">
          <a:extLst>
            <a:ext uri="{FF2B5EF4-FFF2-40B4-BE49-F238E27FC236}">
              <a16:creationId xmlns:a16="http://schemas.microsoft.com/office/drawing/2014/main" id="{00000000-0008-0000-0000-00001A010000}"/>
            </a:ext>
          </a:extLst>
        </xdr:cNvPr>
        <xdr:cNvPicPr/>
      </xdr:nvPicPr>
      <xdr:blipFill>
        <a:blip xmlns:r="http://schemas.openxmlformats.org/officeDocument/2006/relationships" r:embed="rId280" cstate="print"/>
        <a:stretch>
          <a:fillRect/>
        </a:stretch>
      </xdr:blipFill>
      <xdr:spPr>
        <a:prstGeom prst="rect">
          <a:avLst/>
        </a:prstGeom>
      </xdr:spPr>
    </xdr:pic>
    <xdr:clientData/>
  </xdr:twoCellAnchor>
  <xdr:twoCellAnchor>
    <xdr:from>
      <xdr:col>26</xdr:col>
      <xdr:colOff>0</xdr:colOff>
      <xdr:row>90</xdr:row>
      <xdr:rowOff>0</xdr:rowOff>
    </xdr:from>
    <xdr:to>
      <xdr:col>27</xdr:col>
      <xdr:colOff>0</xdr:colOff>
      <xdr:row>90</xdr:row>
      <xdr:rowOff>1231688</xdr:rowOff>
    </xdr:to>
    <xdr:pic>
      <xdr:nvPicPr>
        <xdr:cNvPr id="283" name="Image 282" descr="Picture">
          <a:extLst>
            <a:ext uri="{FF2B5EF4-FFF2-40B4-BE49-F238E27FC236}">
              <a16:creationId xmlns:a16="http://schemas.microsoft.com/office/drawing/2014/main" id="{00000000-0008-0000-0000-00001B010000}"/>
            </a:ext>
          </a:extLst>
        </xdr:cNvPr>
        <xdr:cNvPicPr/>
      </xdr:nvPicPr>
      <xdr:blipFill>
        <a:blip xmlns:r="http://schemas.openxmlformats.org/officeDocument/2006/relationships" r:embed="rId281" cstate="print"/>
        <a:stretch>
          <a:fillRect/>
        </a:stretch>
      </xdr:blipFill>
      <xdr:spPr>
        <a:prstGeom prst="rect">
          <a:avLst/>
        </a:prstGeom>
      </xdr:spPr>
    </xdr:pic>
    <xdr:clientData/>
  </xdr:twoCellAnchor>
  <xdr:twoCellAnchor>
    <xdr:from>
      <xdr:col>24</xdr:col>
      <xdr:colOff>0</xdr:colOff>
      <xdr:row>91</xdr:row>
      <xdr:rowOff>0</xdr:rowOff>
    </xdr:from>
    <xdr:to>
      <xdr:col>25</xdr:col>
      <xdr:colOff>0</xdr:colOff>
      <xdr:row>91</xdr:row>
      <xdr:rowOff>1231688</xdr:rowOff>
    </xdr:to>
    <xdr:pic>
      <xdr:nvPicPr>
        <xdr:cNvPr id="284" name="Image 283" descr="Picture">
          <a:extLst>
            <a:ext uri="{FF2B5EF4-FFF2-40B4-BE49-F238E27FC236}">
              <a16:creationId xmlns:a16="http://schemas.microsoft.com/office/drawing/2014/main" id="{00000000-0008-0000-0000-00001C010000}"/>
            </a:ext>
          </a:extLst>
        </xdr:cNvPr>
        <xdr:cNvPicPr/>
      </xdr:nvPicPr>
      <xdr:blipFill>
        <a:blip xmlns:r="http://schemas.openxmlformats.org/officeDocument/2006/relationships" r:embed="rId282" cstate="print"/>
        <a:stretch>
          <a:fillRect/>
        </a:stretch>
      </xdr:blipFill>
      <xdr:spPr>
        <a:prstGeom prst="rect">
          <a:avLst/>
        </a:prstGeom>
      </xdr:spPr>
    </xdr:pic>
    <xdr:clientData/>
  </xdr:twoCellAnchor>
  <xdr:twoCellAnchor>
    <xdr:from>
      <xdr:col>25</xdr:col>
      <xdr:colOff>0</xdr:colOff>
      <xdr:row>91</xdr:row>
      <xdr:rowOff>0</xdr:rowOff>
    </xdr:from>
    <xdr:to>
      <xdr:col>26</xdr:col>
      <xdr:colOff>0</xdr:colOff>
      <xdr:row>91</xdr:row>
      <xdr:rowOff>1231688</xdr:rowOff>
    </xdr:to>
    <xdr:pic>
      <xdr:nvPicPr>
        <xdr:cNvPr id="285" name="Image 284" descr="Picture">
          <a:extLst>
            <a:ext uri="{FF2B5EF4-FFF2-40B4-BE49-F238E27FC236}">
              <a16:creationId xmlns:a16="http://schemas.microsoft.com/office/drawing/2014/main" id="{00000000-0008-0000-0000-00001D010000}"/>
            </a:ext>
          </a:extLst>
        </xdr:cNvPr>
        <xdr:cNvPicPr/>
      </xdr:nvPicPr>
      <xdr:blipFill>
        <a:blip xmlns:r="http://schemas.openxmlformats.org/officeDocument/2006/relationships" r:embed="rId283" cstate="print"/>
        <a:stretch>
          <a:fillRect/>
        </a:stretch>
      </xdr:blipFill>
      <xdr:spPr>
        <a:prstGeom prst="rect">
          <a:avLst/>
        </a:prstGeom>
      </xdr:spPr>
    </xdr:pic>
    <xdr:clientData/>
  </xdr:twoCellAnchor>
  <xdr:twoCellAnchor>
    <xdr:from>
      <xdr:col>26</xdr:col>
      <xdr:colOff>0</xdr:colOff>
      <xdr:row>91</xdr:row>
      <xdr:rowOff>0</xdr:rowOff>
    </xdr:from>
    <xdr:to>
      <xdr:col>27</xdr:col>
      <xdr:colOff>0</xdr:colOff>
      <xdr:row>91</xdr:row>
      <xdr:rowOff>1231688</xdr:rowOff>
    </xdr:to>
    <xdr:pic>
      <xdr:nvPicPr>
        <xdr:cNvPr id="286" name="Image 285" descr="Picture">
          <a:extLst>
            <a:ext uri="{FF2B5EF4-FFF2-40B4-BE49-F238E27FC236}">
              <a16:creationId xmlns:a16="http://schemas.microsoft.com/office/drawing/2014/main" id="{00000000-0008-0000-0000-00001E010000}"/>
            </a:ext>
          </a:extLst>
        </xdr:cNvPr>
        <xdr:cNvPicPr/>
      </xdr:nvPicPr>
      <xdr:blipFill>
        <a:blip xmlns:r="http://schemas.openxmlformats.org/officeDocument/2006/relationships" r:embed="rId284" cstate="print"/>
        <a:stretch>
          <a:fillRect/>
        </a:stretch>
      </xdr:blipFill>
      <xdr:spPr>
        <a:prstGeom prst="rect">
          <a:avLst/>
        </a:prstGeom>
      </xdr:spPr>
    </xdr:pic>
    <xdr:clientData/>
  </xdr:twoCellAnchor>
  <xdr:twoCellAnchor>
    <xdr:from>
      <xdr:col>24</xdr:col>
      <xdr:colOff>0</xdr:colOff>
      <xdr:row>92</xdr:row>
      <xdr:rowOff>0</xdr:rowOff>
    </xdr:from>
    <xdr:to>
      <xdr:col>25</xdr:col>
      <xdr:colOff>0</xdr:colOff>
      <xdr:row>92</xdr:row>
      <xdr:rowOff>1231688</xdr:rowOff>
    </xdr:to>
    <xdr:pic>
      <xdr:nvPicPr>
        <xdr:cNvPr id="287" name="Image 286" descr="Picture">
          <a:extLst>
            <a:ext uri="{FF2B5EF4-FFF2-40B4-BE49-F238E27FC236}">
              <a16:creationId xmlns:a16="http://schemas.microsoft.com/office/drawing/2014/main" id="{00000000-0008-0000-0000-00001F010000}"/>
            </a:ext>
          </a:extLst>
        </xdr:cNvPr>
        <xdr:cNvPicPr/>
      </xdr:nvPicPr>
      <xdr:blipFill>
        <a:blip xmlns:r="http://schemas.openxmlformats.org/officeDocument/2006/relationships" r:embed="rId285" cstate="print"/>
        <a:stretch>
          <a:fillRect/>
        </a:stretch>
      </xdr:blipFill>
      <xdr:spPr>
        <a:prstGeom prst="rect">
          <a:avLst/>
        </a:prstGeom>
      </xdr:spPr>
    </xdr:pic>
    <xdr:clientData/>
  </xdr:twoCellAnchor>
  <xdr:twoCellAnchor>
    <xdr:from>
      <xdr:col>25</xdr:col>
      <xdr:colOff>0</xdr:colOff>
      <xdr:row>92</xdr:row>
      <xdr:rowOff>0</xdr:rowOff>
    </xdr:from>
    <xdr:to>
      <xdr:col>26</xdr:col>
      <xdr:colOff>0</xdr:colOff>
      <xdr:row>92</xdr:row>
      <xdr:rowOff>1231688</xdr:rowOff>
    </xdr:to>
    <xdr:pic>
      <xdr:nvPicPr>
        <xdr:cNvPr id="288" name="Image 287" descr="Picture">
          <a:extLst>
            <a:ext uri="{FF2B5EF4-FFF2-40B4-BE49-F238E27FC236}">
              <a16:creationId xmlns:a16="http://schemas.microsoft.com/office/drawing/2014/main" id="{00000000-0008-0000-0000-000020010000}"/>
            </a:ext>
          </a:extLst>
        </xdr:cNvPr>
        <xdr:cNvPicPr/>
      </xdr:nvPicPr>
      <xdr:blipFill>
        <a:blip xmlns:r="http://schemas.openxmlformats.org/officeDocument/2006/relationships" r:embed="rId286" cstate="print"/>
        <a:stretch>
          <a:fillRect/>
        </a:stretch>
      </xdr:blipFill>
      <xdr:spPr>
        <a:prstGeom prst="rect">
          <a:avLst/>
        </a:prstGeom>
      </xdr:spPr>
    </xdr:pic>
    <xdr:clientData/>
  </xdr:twoCellAnchor>
  <xdr:twoCellAnchor>
    <xdr:from>
      <xdr:col>26</xdr:col>
      <xdr:colOff>0</xdr:colOff>
      <xdr:row>92</xdr:row>
      <xdr:rowOff>0</xdr:rowOff>
    </xdr:from>
    <xdr:to>
      <xdr:col>27</xdr:col>
      <xdr:colOff>0</xdr:colOff>
      <xdr:row>92</xdr:row>
      <xdr:rowOff>1231688</xdr:rowOff>
    </xdr:to>
    <xdr:pic>
      <xdr:nvPicPr>
        <xdr:cNvPr id="289" name="Image 288" descr="Picture">
          <a:extLst>
            <a:ext uri="{FF2B5EF4-FFF2-40B4-BE49-F238E27FC236}">
              <a16:creationId xmlns:a16="http://schemas.microsoft.com/office/drawing/2014/main" id="{00000000-0008-0000-0000-000021010000}"/>
            </a:ext>
          </a:extLst>
        </xdr:cNvPr>
        <xdr:cNvPicPr/>
      </xdr:nvPicPr>
      <xdr:blipFill>
        <a:blip xmlns:r="http://schemas.openxmlformats.org/officeDocument/2006/relationships" r:embed="rId287" cstate="print"/>
        <a:stretch>
          <a:fillRect/>
        </a:stretch>
      </xdr:blipFill>
      <xdr:spPr>
        <a:prstGeom prst="rect">
          <a:avLst/>
        </a:prstGeom>
      </xdr:spPr>
    </xdr:pic>
    <xdr:clientData/>
  </xdr:twoCellAnchor>
  <xdr:twoCellAnchor>
    <xdr:from>
      <xdr:col>24</xdr:col>
      <xdr:colOff>0</xdr:colOff>
      <xdr:row>93</xdr:row>
      <xdr:rowOff>0</xdr:rowOff>
    </xdr:from>
    <xdr:to>
      <xdr:col>25</xdr:col>
      <xdr:colOff>0</xdr:colOff>
      <xdr:row>93</xdr:row>
      <xdr:rowOff>1231688</xdr:rowOff>
    </xdr:to>
    <xdr:pic>
      <xdr:nvPicPr>
        <xdr:cNvPr id="290" name="Image 289" descr="Picture">
          <a:extLst>
            <a:ext uri="{FF2B5EF4-FFF2-40B4-BE49-F238E27FC236}">
              <a16:creationId xmlns:a16="http://schemas.microsoft.com/office/drawing/2014/main" id="{00000000-0008-0000-0000-000022010000}"/>
            </a:ext>
          </a:extLst>
        </xdr:cNvPr>
        <xdr:cNvPicPr/>
      </xdr:nvPicPr>
      <xdr:blipFill>
        <a:blip xmlns:r="http://schemas.openxmlformats.org/officeDocument/2006/relationships" r:embed="rId288" cstate="print"/>
        <a:stretch>
          <a:fillRect/>
        </a:stretch>
      </xdr:blipFill>
      <xdr:spPr>
        <a:prstGeom prst="rect">
          <a:avLst/>
        </a:prstGeom>
      </xdr:spPr>
    </xdr:pic>
    <xdr:clientData/>
  </xdr:twoCellAnchor>
  <xdr:twoCellAnchor>
    <xdr:from>
      <xdr:col>25</xdr:col>
      <xdr:colOff>0</xdr:colOff>
      <xdr:row>93</xdr:row>
      <xdr:rowOff>0</xdr:rowOff>
    </xdr:from>
    <xdr:to>
      <xdr:col>26</xdr:col>
      <xdr:colOff>0</xdr:colOff>
      <xdr:row>93</xdr:row>
      <xdr:rowOff>1231688</xdr:rowOff>
    </xdr:to>
    <xdr:pic>
      <xdr:nvPicPr>
        <xdr:cNvPr id="291" name="Image 290" descr="Picture">
          <a:extLst>
            <a:ext uri="{FF2B5EF4-FFF2-40B4-BE49-F238E27FC236}">
              <a16:creationId xmlns:a16="http://schemas.microsoft.com/office/drawing/2014/main" id="{00000000-0008-0000-0000-000023010000}"/>
            </a:ext>
          </a:extLst>
        </xdr:cNvPr>
        <xdr:cNvPicPr/>
      </xdr:nvPicPr>
      <xdr:blipFill>
        <a:blip xmlns:r="http://schemas.openxmlformats.org/officeDocument/2006/relationships" r:embed="rId289" cstate="print"/>
        <a:stretch>
          <a:fillRect/>
        </a:stretch>
      </xdr:blipFill>
      <xdr:spPr>
        <a:prstGeom prst="rect">
          <a:avLst/>
        </a:prstGeom>
      </xdr:spPr>
    </xdr:pic>
    <xdr:clientData/>
  </xdr:twoCellAnchor>
  <xdr:twoCellAnchor>
    <xdr:from>
      <xdr:col>26</xdr:col>
      <xdr:colOff>0</xdr:colOff>
      <xdr:row>93</xdr:row>
      <xdr:rowOff>0</xdr:rowOff>
    </xdr:from>
    <xdr:to>
      <xdr:col>27</xdr:col>
      <xdr:colOff>0</xdr:colOff>
      <xdr:row>93</xdr:row>
      <xdr:rowOff>1231688</xdr:rowOff>
    </xdr:to>
    <xdr:pic>
      <xdr:nvPicPr>
        <xdr:cNvPr id="292" name="Image 291" descr="Picture">
          <a:extLst>
            <a:ext uri="{FF2B5EF4-FFF2-40B4-BE49-F238E27FC236}">
              <a16:creationId xmlns:a16="http://schemas.microsoft.com/office/drawing/2014/main" id="{00000000-0008-0000-0000-000024010000}"/>
            </a:ext>
          </a:extLst>
        </xdr:cNvPr>
        <xdr:cNvPicPr/>
      </xdr:nvPicPr>
      <xdr:blipFill>
        <a:blip xmlns:r="http://schemas.openxmlformats.org/officeDocument/2006/relationships" r:embed="rId290" cstate="print"/>
        <a:stretch>
          <a:fillRect/>
        </a:stretch>
      </xdr:blipFill>
      <xdr:spPr>
        <a:prstGeom prst="rect">
          <a:avLst/>
        </a:prstGeom>
      </xdr:spPr>
    </xdr:pic>
    <xdr:clientData/>
  </xdr:twoCellAnchor>
  <xdr:twoCellAnchor>
    <xdr:from>
      <xdr:col>24</xdr:col>
      <xdr:colOff>0</xdr:colOff>
      <xdr:row>94</xdr:row>
      <xdr:rowOff>0</xdr:rowOff>
    </xdr:from>
    <xdr:to>
      <xdr:col>25</xdr:col>
      <xdr:colOff>0</xdr:colOff>
      <xdr:row>94</xdr:row>
      <xdr:rowOff>1231688</xdr:rowOff>
    </xdr:to>
    <xdr:pic>
      <xdr:nvPicPr>
        <xdr:cNvPr id="293" name="Image 292" descr="Picture">
          <a:extLst>
            <a:ext uri="{FF2B5EF4-FFF2-40B4-BE49-F238E27FC236}">
              <a16:creationId xmlns:a16="http://schemas.microsoft.com/office/drawing/2014/main" id="{00000000-0008-0000-0000-000025010000}"/>
            </a:ext>
          </a:extLst>
        </xdr:cNvPr>
        <xdr:cNvPicPr/>
      </xdr:nvPicPr>
      <xdr:blipFill>
        <a:blip xmlns:r="http://schemas.openxmlformats.org/officeDocument/2006/relationships" r:embed="rId291" cstate="print"/>
        <a:stretch>
          <a:fillRect/>
        </a:stretch>
      </xdr:blipFill>
      <xdr:spPr>
        <a:prstGeom prst="rect">
          <a:avLst/>
        </a:prstGeom>
      </xdr:spPr>
    </xdr:pic>
    <xdr:clientData/>
  </xdr:twoCellAnchor>
  <xdr:twoCellAnchor>
    <xdr:from>
      <xdr:col>25</xdr:col>
      <xdr:colOff>0</xdr:colOff>
      <xdr:row>94</xdr:row>
      <xdr:rowOff>0</xdr:rowOff>
    </xdr:from>
    <xdr:to>
      <xdr:col>26</xdr:col>
      <xdr:colOff>0</xdr:colOff>
      <xdr:row>94</xdr:row>
      <xdr:rowOff>1231688</xdr:rowOff>
    </xdr:to>
    <xdr:pic>
      <xdr:nvPicPr>
        <xdr:cNvPr id="294" name="Image 293" descr="Picture">
          <a:extLst>
            <a:ext uri="{FF2B5EF4-FFF2-40B4-BE49-F238E27FC236}">
              <a16:creationId xmlns:a16="http://schemas.microsoft.com/office/drawing/2014/main" id="{00000000-0008-0000-0000-000026010000}"/>
            </a:ext>
          </a:extLst>
        </xdr:cNvPr>
        <xdr:cNvPicPr/>
      </xdr:nvPicPr>
      <xdr:blipFill>
        <a:blip xmlns:r="http://schemas.openxmlformats.org/officeDocument/2006/relationships" r:embed="rId292" cstate="print"/>
        <a:stretch>
          <a:fillRect/>
        </a:stretch>
      </xdr:blipFill>
      <xdr:spPr>
        <a:prstGeom prst="rect">
          <a:avLst/>
        </a:prstGeom>
      </xdr:spPr>
    </xdr:pic>
    <xdr:clientData/>
  </xdr:twoCellAnchor>
  <xdr:twoCellAnchor>
    <xdr:from>
      <xdr:col>26</xdr:col>
      <xdr:colOff>0</xdr:colOff>
      <xdr:row>94</xdr:row>
      <xdr:rowOff>0</xdr:rowOff>
    </xdr:from>
    <xdr:to>
      <xdr:col>27</xdr:col>
      <xdr:colOff>0</xdr:colOff>
      <xdr:row>94</xdr:row>
      <xdr:rowOff>1231688</xdr:rowOff>
    </xdr:to>
    <xdr:pic>
      <xdr:nvPicPr>
        <xdr:cNvPr id="295" name="Image 294" descr="Picture">
          <a:extLst>
            <a:ext uri="{FF2B5EF4-FFF2-40B4-BE49-F238E27FC236}">
              <a16:creationId xmlns:a16="http://schemas.microsoft.com/office/drawing/2014/main" id="{00000000-0008-0000-0000-000027010000}"/>
            </a:ext>
          </a:extLst>
        </xdr:cNvPr>
        <xdr:cNvPicPr/>
      </xdr:nvPicPr>
      <xdr:blipFill>
        <a:blip xmlns:r="http://schemas.openxmlformats.org/officeDocument/2006/relationships" r:embed="rId293" cstate="print"/>
        <a:stretch>
          <a:fillRect/>
        </a:stretch>
      </xdr:blipFill>
      <xdr:spPr>
        <a:prstGeom prst="rect">
          <a:avLst/>
        </a:prstGeom>
      </xdr:spPr>
    </xdr:pic>
    <xdr:clientData/>
  </xdr:twoCellAnchor>
  <xdr:twoCellAnchor>
    <xdr:from>
      <xdr:col>24</xdr:col>
      <xdr:colOff>0</xdr:colOff>
      <xdr:row>95</xdr:row>
      <xdr:rowOff>0</xdr:rowOff>
    </xdr:from>
    <xdr:to>
      <xdr:col>25</xdr:col>
      <xdr:colOff>0</xdr:colOff>
      <xdr:row>95</xdr:row>
      <xdr:rowOff>1231688</xdr:rowOff>
    </xdr:to>
    <xdr:pic>
      <xdr:nvPicPr>
        <xdr:cNvPr id="296" name="Image 295" descr="Picture">
          <a:extLst>
            <a:ext uri="{FF2B5EF4-FFF2-40B4-BE49-F238E27FC236}">
              <a16:creationId xmlns:a16="http://schemas.microsoft.com/office/drawing/2014/main" id="{00000000-0008-0000-0000-000028010000}"/>
            </a:ext>
          </a:extLst>
        </xdr:cNvPr>
        <xdr:cNvPicPr/>
      </xdr:nvPicPr>
      <xdr:blipFill>
        <a:blip xmlns:r="http://schemas.openxmlformats.org/officeDocument/2006/relationships" r:embed="rId294" cstate="print"/>
        <a:stretch>
          <a:fillRect/>
        </a:stretch>
      </xdr:blipFill>
      <xdr:spPr>
        <a:prstGeom prst="rect">
          <a:avLst/>
        </a:prstGeom>
      </xdr:spPr>
    </xdr:pic>
    <xdr:clientData/>
  </xdr:twoCellAnchor>
  <xdr:twoCellAnchor>
    <xdr:from>
      <xdr:col>25</xdr:col>
      <xdr:colOff>0</xdr:colOff>
      <xdr:row>95</xdr:row>
      <xdr:rowOff>0</xdr:rowOff>
    </xdr:from>
    <xdr:to>
      <xdr:col>26</xdr:col>
      <xdr:colOff>0</xdr:colOff>
      <xdr:row>95</xdr:row>
      <xdr:rowOff>1231688</xdr:rowOff>
    </xdr:to>
    <xdr:pic>
      <xdr:nvPicPr>
        <xdr:cNvPr id="297" name="Image 296" descr="Picture">
          <a:extLst>
            <a:ext uri="{FF2B5EF4-FFF2-40B4-BE49-F238E27FC236}">
              <a16:creationId xmlns:a16="http://schemas.microsoft.com/office/drawing/2014/main" id="{00000000-0008-0000-0000-000029010000}"/>
            </a:ext>
          </a:extLst>
        </xdr:cNvPr>
        <xdr:cNvPicPr/>
      </xdr:nvPicPr>
      <xdr:blipFill>
        <a:blip xmlns:r="http://schemas.openxmlformats.org/officeDocument/2006/relationships" r:embed="rId295" cstate="print"/>
        <a:stretch>
          <a:fillRect/>
        </a:stretch>
      </xdr:blipFill>
      <xdr:spPr>
        <a:prstGeom prst="rect">
          <a:avLst/>
        </a:prstGeom>
      </xdr:spPr>
    </xdr:pic>
    <xdr:clientData/>
  </xdr:twoCellAnchor>
  <xdr:twoCellAnchor>
    <xdr:from>
      <xdr:col>26</xdr:col>
      <xdr:colOff>0</xdr:colOff>
      <xdr:row>95</xdr:row>
      <xdr:rowOff>0</xdr:rowOff>
    </xdr:from>
    <xdr:to>
      <xdr:col>27</xdr:col>
      <xdr:colOff>0</xdr:colOff>
      <xdr:row>95</xdr:row>
      <xdr:rowOff>1231688</xdr:rowOff>
    </xdr:to>
    <xdr:pic>
      <xdr:nvPicPr>
        <xdr:cNvPr id="298" name="Image 297" descr="Picture">
          <a:extLst>
            <a:ext uri="{FF2B5EF4-FFF2-40B4-BE49-F238E27FC236}">
              <a16:creationId xmlns:a16="http://schemas.microsoft.com/office/drawing/2014/main" id="{00000000-0008-0000-0000-00002A010000}"/>
            </a:ext>
          </a:extLst>
        </xdr:cNvPr>
        <xdr:cNvPicPr/>
      </xdr:nvPicPr>
      <xdr:blipFill>
        <a:blip xmlns:r="http://schemas.openxmlformats.org/officeDocument/2006/relationships" r:embed="rId296" cstate="print"/>
        <a:stretch>
          <a:fillRect/>
        </a:stretch>
      </xdr:blipFill>
      <xdr:spPr>
        <a:prstGeom prst="rect">
          <a:avLst/>
        </a:prstGeom>
      </xdr:spPr>
    </xdr:pic>
    <xdr:clientData/>
  </xdr:twoCellAnchor>
  <xdr:twoCellAnchor>
    <xdr:from>
      <xdr:col>24</xdr:col>
      <xdr:colOff>0</xdr:colOff>
      <xdr:row>96</xdr:row>
      <xdr:rowOff>0</xdr:rowOff>
    </xdr:from>
    <xdr:to>
      <xdr:col>25</xdr:col>
      <xdr:colOff>0</xdr:colOff>
      <xdr:row>96</xdr:row>
      <xdr:rowOff>1231688</xdr:rowOff>
    </xdr:to>
    <xdr:pic>
      <xdr:nvPicPr>
        <xdr:cNvPr id="299" name="Image 298" descr="Picture">
          <a:extLst>
            <a:ext uri="{FF2B5EF4-FFF2-40B4-BE49-F238E27FC236}">
              <a16:creationId xmlns:a16="http://schemas.microsoft.com/office/drawing/2014/main" id="{00000000-0008-0000-0000-00002B010000}"/>
            </a:ext>
          </a:extLst>
        </xdr:cNvPr>
        <xdr:cNvPicPr/>
      </xdr:nvPicPr>
      <xdr:blipFill>
        <a:blip xmlns:r="http://schemas.openxmlformats.org/officeDocument/2006/relationships" r:embed="rId291" cstate="print"/>
        <a:stretch>
          <a:fillRect/>
        </a:stretch>
      </xdr:blipFill>
      <xdr:spPr>
        <a:prstGeom prst="rect">
          <a:avLst/>
        </a:prstGeom>
      </xdr:spPr>
    </xdr:pic>
    <xdr:clientData/>
  </xdr:twoCellAnchor>
  <xdr:twoCellAnchor>
    <xdr:from>
      <xdr:col>25</xdr:col>
      <xdr:colOff>0</xdr:colOff>
      <xdr:row>96</xdr:row>
      <xdr:rowOff>0</xdr:rowOff>
    </xdr:from>
    <xdr:to>
      <xdr:col>26</xdr:col>
      <xdr:colOff>0</xdr:colOff>
      <xdr:row>96</xdr:row>
      <xdr:rowOff>1231688</xdr:rowOff>
    </xdr:to>
    <xdr:pic>
      <xdr:nvPicPr>
        <xdr:cNvPr id="300" name="Image 299" descr="Picture">
          <a:extLst>
            <a:ext uri="{FF2B5EF4-FFF2-40B4-BE49-F238E27FC236}">
              <a16:creationId xmlns:a16="http://schemas.microsoft.com/office/drawing/2014/main" id="{00000000-0008-0000-0000-00002C010000}"/>
            </a:ext>
          </a:extLst>
        </xdr:cNvPr>
        <xdr:cNvPicPr/>
      </xdr:nvPicPr>
      <xdr:blipFill>
        <a:blip xmlns:r="http://schemas.openxmlformats.org/officeDocument/2006/relationships" r:embed="rId292" cstate="print"/>
        <a:stretch>
          <a:fillRect/>
        </a:stretch>
      </xdr:blipFill>
      <xdr:spPr>
        <a:prstGeom prst="rect">
          <a:avLst/>
        </a:prstGeom>
      </xdr:spPr>
    </xdr:pic>
    <xdr:clientData/>
  </xdr:twoCellAnchor>
  <xdr:twoCellAnchor>
    <xdr:from>
      <xdr:col>26</xdr:col>
      <xdr:colOff>0</xdr:colOff>
      <xdr:row>96</xdr:row>
      <xdr:rowOff>0</xdr:rowOff>
    </xdr:from>
    <xdr:to>
      <xdr:col>27</xdr:col>
      <xdr:colOff>0</xdr:colOff>
      <xdr:row>96</xdr:row>
      <xdr:rowOff>1231688</xdr:rowOff>
    </xdr:to>
    <xdr:pic>
      <xdr:nvPicPr>
        <xdr:cNvPr id="301" name="Image 300" descr="Picture">
          <a:extLst>
            <a:ext uri="{FF2B5EF4-FFF2-40B4-BE49-F238E27FC236}">
              <a16:creationId xmlns:a16="http://schemas.microsoft.com/office/drawing/2014/main" id="{00000000-0008-0000-0000-00002D010000}"/>
            </a:ext>
          </a:extLst>
        </xdr:cNvPr>
        <xdr:cNvPicPr/>
      </xdr:nvPicPr>
      <xdr:blipFill>
        <a:blip xmlns:r="http://schemas.openxmlformats.org/officeDocument/2006/relationships" r:embed="rId297" cstate="print"/>
        <a:stretch>
          <a:fillRect/>
        </a:stretch>
      </xdr:blipFill>
      <xdr:spPr>
        <a:prstGeom prst="rect">
          <a:avLst/>
        </a:prstGeom>
      </xdr:spPr>
    </xdr:pic>
    <xdr:clientData/>
  </xdr:twoCellAnchor>
  <xdr:twoCellAnchor>
    <xdr:from>
      <xdr:col>27</xdr:col>
      <xdr:colOff>0</xdr:colOff>
      <xdr:row>96</xdr:row>
      <xdr:rowOff>0</xdr:rowOff>
    </xdr:from>
    <xdr:to>
      <xdr:col>27</xdr:col>
      <xdr:colOff>95250</xdr:colOff>
      <xdr:row>96</xdr:row>
      <xdr:rowOff>1231688</xdr:rowOff>
    </xdr:to>
    <xdr:pic>
      <xdr:nvPicPr>
        <xdr:cNvPr id="302" name="Image 301" descr="Picture">
          <a:extLst>
            <a:ext uri="{FF2B5EF4-FFF2-40B4-BE49-F238E27FC236}">
              <a16:creationId xmlns:a16="http://schemas.microsoft.com/office/drawing/2014/main" id="{00000000-0008-0000-0000-00002E010000}"/>
            </a:ext>
          </a:extLst>
        </xdr:cNvPr>
        <xdr:cNvPicPr/>
      </xdr:nvPicPr>
      <xdr:blipFill>
        <a:blip xmlns:r="http://schemas.openxmlformats.org/officeDocument/2006/relationships" r:embed="rId298" cstate="print"/>
        <a:stretch>
          <a:fillRect/>
        </a:stretch>
      </xdr:blipFill>
      <xdr:spPr>
        <a:prstGeom prst="rect">
          <a:avLst/>
        </a:prstGeom>
      </xdr:spPr>
    </xdr:pic>
    <xdr:clientData/>
  </xdr:twoCellAnchor>
  <xdr:twoCellAnchor>
    <xdr:from>
      <xdr:col>24</xdr:col>
      <xdr:colOff>0</xdr:colOff>
      <xdr:row>97</xdr:row>
      <xdr:rowOff>0</xdr:rowOff>
    </xdr:from>
    <xdr:to>
      <xdr:col>25</xdr:col>
      <xdr:colOff>0</xdr:colOff>
      <xdr:row>97</xdr:row>
      <xdr:rowOff>1231688</xdr:rowOff>
    </xdr:to>
    <xdr:pic>
      <xdr:nvPicPr>
        <xdr:cNvPr id="303" name="Image 302" descr="Picture">
          <a:extLst>
            <a:ext uri="{FF2B5EF4-FFF2-40B4-BE49-F238E27FC236}">
              <a16:creationId xmlns:a16="http://schemas.microsoft.com/office/drawing/2014/main" id="{00000000-0008-0000-0000-00002F010000}"/>
            </a:ext>
          </a:extLst>
        </xdr:cNvPr>
        <xdr:cNvPicPr/>
      </xdr:nvPicPr>
      <xdr:blipFill>
        <a:blip xmlns:r="http://schemas.openxmlformats.org/officeDocument/2006/relationships" r:embed="rId299" cstate="print"/>
        <a:stretch>
          <a:fillRect/>
        </a:stretch>
      </xdr:blipFill>
      <xdr:spPr>
        <a:prstGeom prst="rect">
          <a:avLst/>
        </a:prstGeom>
      </xdr:spPr>
    </xdr:pic>
    <xdr:clientData/>
  </xdr:twoCellAnchor>
  <xdr:twoCellAnchor>
    <xdr:from>
      <xdr:col>25</xdr:col>
      <xdr:colOff>0</xdr:colOff>
      <xdr:row>97</xdr:row>
      <xdr:rowOff>0</xdr:rowOff>
    </xdr:from>
    <xdr:to>
      <xdr:col>26</xdr:col>
      <xdr:colOff>0</xdr:colOff>
      <xdr:row>97</xdr:row>
      <xdr:rowOff>1231688</xdr:rowOff>
    </xdr:to>
    <xdr:pic>
      <xdr:nvPicPr>
        <xdr:cNvPr id="304" name="Image 303" descr="Picture">
          <a:extLst>
            <a:ext uri="{FF2B5EF4-FFF2-40B4-BE49-F238E27FC236}">
              <a16:creationId xmlns:a16="http://schemas.microsoft.com/office/drawing/2014/main" id="{00000000-0008-0000-0000-000030010000}"/>
            </a:ext>
          </a:extLst>
        </xdr:cNvPr>
        <xdr:cNvPicPr/>
      </xdr:nvPicPr>
      <xdr:blipFill>
        <a:blip xmlns:r="http://schemas.openxmlformats.org/officeDocument/2006/relationships" r:embed="rId295" cstate="print"/>
        <a:stretch>
          <a:fillRect/>
        </a:stretch>
      </xdr:blipFill>
      <xdr:spPr>
        <a:prstGeom prst="rect">
          <a:avLst/>
        </a:prstGeom>
      </xdr:spPr>
    </xdr:pic>
    <xdr:clientData/>
  </xdr:twoCellAnchor>
  <xdr:twoCellAnchor>
    <xdr:from>
      <xdr:col>26</xdr:col>
      <xdr:colOff>0</xdr:colOff>
      <xdr:row>97</xdr:row>
      <xdr:rowOff>0</xdr:rowOff>
    </xdr:from>
    <xdr:to>
      <xdr:col>27</xdr:col>
      <xdr:colOff>0</xdr:colOff>
      <xdr:row>97</xdr:row>
      <xdr:rowOff>1231688</xdr:rowOff>
    </xdr:to>
    <xdr:pic>
      <xdr:nvPicPr>
        <xdr:cNvPr id="305" name="Image 304" descr="Picture">
          <a:extLst>
            <a:ext uri="{FF2B5EF4-FFF2-40B4-BE49-F238E27FC236}">
              <a16:creationId xmlns:a16="http://schemas.microsoft.com/office/drawing/2014/main" id="{00000000-0008-0000-0000-000031010000}"/>
            </a:ext>
          </a:extLst>
        </xdr:cNvPr>
        <xdr:cNvPicPr/>
      </xdr:nvPicPr>
      <xdr:blipFill>
        <a:blip xmlns:r="http://schemas.openxmlformats.org/officeDocument/2006/relationships" r:embed="rId300" cstate="print"/>
        <a:stretch>
          <a:fillRect/>
        </a:stretch>
      </xdr:blipFill>
      <xdr:spPr>
        <a:prstGeom prst="rect">
          <a:avLst/>
        </a:prstGeom>
      </xdr:spPr>
    </xdr:pic>
    <xdr:clientData/>
  </xdr:twoCellAnchor>
  <xdr:twoCellAnchor>
    <xdr:from>
      <xdr:col>27</xdr:col>
      <xdr:colOff>0</xdr:colOff>
      <xdr:row>97</xdr:row>
      <xdr:rowOff>0</xdr:rowOff>
    </xdr:from>
    <xdr:to>
      <xdr:col>27</xdr:col>
      <xdr:colOff>95250</xdr:colOff>
      <xdr:row>97</xdr:row>
      <xdr:rowOff>1231688</xdr:rowOff>
    </xdr:to>
    <xdr:pic>
      <xdr:nvPicPr>
        <xdr:cNvPr id="306" name="Image 305" descr="Picture">
          <a:extLst>
            <a:ext uri="{FF2B5EF4-FFF2-40B4-BE49-F238E27FC236}">
              <a16:creationId xmlns:a16="http://schemas.microsoft.com/office/drawing/2014/main" id="{00000000-0008-0000-0000-000032010000}"/>
            </a:ext>
          </a:extLst>
        </xdr:cNvPr>
        <xdr:cNvPicPr/>
      </xdr:nvPicPr>
      <xdr:blipFill>
        <a:blip xmlns:r="http://schemas.openxmlformats.org/officeDocument/2006/relationships" r:embed="rId298" cstate="print"/>
        <a:stretch>
          <a:fillRect/>
        </a:stretch>
      </xdr:blipFill>
      <xdr:spPr>
        <a:prstGeom prst="rect">
          <a:avLst/>
        </a:prstGeom>
      </xdr:spPr>
    </xdr:pic>
    <xdr:clientData/>
  </xdr:twoCellAnchor>
  <xdr:twoCellAnchor>
    <xdr:from>
      <xdr:col>24</xdr:col>
      <xdr:colOff>0</xdr:colOff>
      <xdr:row>98</xdr:row>
      <xdr:rowOff>0</xdr:rowOff>
    </xdr:from>
    <xdr:to>
      <xdr:col>25</xdr:col>
      <xdr:colOff>0</xdr:colOff>
      <xdr:row>98</xdr:row>
      <xdr:rowOff>1231688</xdr:rowOff>
    </xdr:to>
    <xdr:pic>
      <xdr:nvPicPr>
        <xdr:cNvPr id="307" name="Image 306" descr="Picture">
          <a:extLst>
            <a:ext uri="{FF2B5EF4-FFF2-40B4-BE49-F238E27FC236}">
              <a16:creationId xmlns:a16="http://schemas.microsoft.com/office/drawing/2014/main" id="{00000000-0008-0000-0000-000033010000}"/>
            </a:ext>
          </a:extLst>
        </xdr:cNvPr>
        <xdr:cNvPicPr/>
      </xdr:nvPicPr>
      <xdr:blipFill>
        <a:blip xmlns:r="http://schemas.openxmlformats.org/officeDocument/2006/relationships" r:embed="rId301" cstate="print"/>
        <a:stretch>
          <a:fillRect/>
        </a:stretch>
      </xdr:blipFill>
      <xdr:spPr>
        <a:prstGeom prst="rect">
          <a:avLst/>
        </a:prstGeom>
      </xdr:spPr>
    </xdr:pic>
    <xdr:clientData/>
  </xdr:twoCellAnchor>
  <xdr:twoCellAnchor>
    <xdr:from>
      <xdr:col>25</xdr:col>
      <xdr:colOff>0</xdr:colOff>
      <xdr:row>98</xdr:row>
      <xdr:rowOff>0</xdr:rowOff>
    </xdr:from>
    <xdr:to>
      <xdr:col>26</xdr:col>
      <xdr:colOff>0</xdr:colOff>
      <xdr:row>98</xdr:row>
      <xdr:rowOff>1231688</xdr:rowOff>
    </xdr:to>
    <xdr:pic>
      <xdr:nvPicPr>
        <xdr:cNvPr id="308" name="Image 307" descr="Picture">
          <a:extLst>
            <a:ext uri="{FF2B5EF4-FFF2-40B4-BE49-F238E27FC236}">
              <a16:creationId xmlns:a16="http://schemas.microsoft.com/office/drawing/2014/main" id="{00000000-0008-0000-0000-000034010000}"/>
            </a:ext>
          </a:extLst>
        </xdr:cNvPr>
        <xdr:cNvPicPr/>
      </xdr:nvPicPr>
      <xdr:blipFill>
        <a:blip xmlns:r="http://schemas.openxmlformats.org/officeDocument/2006/relationships" r:embed="rId302" cstate="print"/>
        <a:stretch>
          <a:fillRect/>
        </a:stretch>
      </xdr:blipFill>
      <xdr:spPr>
        <a:prstGeom prst="rect">
          <a:avLst/>
        </a:prstGeom>
      </xdr:spPr>
    </xdr:pic>
    <xdr:clientData/>
  </xdr:twoCellAnchor>
  <xdr:twoCellAnchor>
    <xdr:from>
      <xdr:col>26</xdr:col>
      <xdr:colOff>0</xdr:colOff>
      <xdr:row>98</xdr:row>
      <xdr:rowOff>0</xdr:rowOff>
    </xdr:from>
    <xdr:to>
      <xdr:col>27</xdr:col>
      <xdr:colOff>0</xdr:colOff>
      <xdr:row>98</xdr:row>
      <xdr:rowOff>1231688</xdr:rowOff>
    </xdr:to>
    <xdr:pic>
      <xdr:nvPicPr>
        <xdr:cNvPr id="309" name="Image 308" descr="Picture">
          <a:extLst>
            <a:ext uri="{FF2B5EF4-FFF2-40B4-BE49-F238E27FC236}">
              <a16:creationId xmlns:a16="http://schemas.microsoft.com/office/drawing/2014/main" id="{00000000-0008-0000-0000-000035010000}"/>
            </a:ext>
          </a:extLst>
        </xdr:cNvPr>
        <xdr:cNvPicPr/>
      </xdr:nvPicPr>
      <xdr:blipFill>
        <a:blip xmlns:r="http://schemas.openxmlformats.org/officeDocument/2006/relationships" r:embed="rId303" cstate="print"/>
        <a:stretch>
          <a:fillRect/>
        </a:stretch>
      </xdr:blipFill>
      <xdr:spPr>
        <a:prstGeom prst="rect">
          <a:avLst/>
        </a:prstGeom>
      </xdr:spPr>
    </xdr:pic>
    <xdr:clientData/>
  </xdr:twoCellAnchor>
  <xdr:twoCellAnchor>
    <xdr:from>
      <xdr:col>24</xdr:col>
      <xdr:colOff>0</xdr:colOff>
      <xdr:row>99</xdr:row>
      <xdr:rowOff>0</xdr:rowOff>
    </xdr:from>
    <xdr:to>
      <xdr:col>25</xdr:col>
      <xdr:colOff>0</xdr:colOff>
      <xdr:row>99</xdr:row>
      <xdr:rowOff>1231688</xdr:rowOff>
    </xdr:to>
    <xdr:pic>
      <xdr:nvPicPr>
        <xdr:cNvPr id="310" name="Image 309" descr="Picture">
          <a:extLst>
            <a:ext uri="{FF2B5EF4-FFF2-40B4-BE49-F238E27FC236}">
              <a16:creationId xmlns:a16="http://schemas.microsoft.com/office/drawing/2014/main" id="{00000000-0008-0000-0000-000036010000}"/>
            </a:ext>
          </a:extLst>
        </xdr:cNvPr>
        <xdr:cNvPicPr/>
      </xdr:nvPicPr>
      <xdr:blipFill>
        <a:blip xmlns:r="http://schemas.openxmlformats.org/officeDocument/2006/relationships" r:embed="rId304" cstate="print"/>
        <a:stretch>
          <a:fillRect/>
        </a:stretch>
      </xdr:blipFill>
      <xdr:spPr>
        <a:prstGeom prst="rect">
          <a:avLst/>
        </a:prstGeom>
      </xdr:spPr>
    </xdr:pic>
    <xdr:clientData/>
  </xdr:twoCellAnchor>
  <xdr:twoCellAnchor>
    <xdr:from>
      <xdr:col>25</xdr:col>
      <xdr:colOff>0</xdr:colOff>
      <xdr:row>99</xdr:row>
      <xdr:rowOff>0</xdr:rowOff>
    </xdr:from>
    <xdr:to>
      <xdr:col>26</xdr:col>
      <xdr:colOff>0</xdr:colOff>
      <xdr:row>99</xdr:row>
      <xdr:rowOff>1231688</xdr:rowOff>
    </xdr:to>
    <xdr:pic>
      <xdr:nvPicPr>
        <xdr:cNvPr id="311" name="Image 310" descr="Picture">
          <a:extLst>
            <a:ext uri="{FF2B5EF4-FFF2-40B4-BE49-F238E27FC236}">
              <a16:creationId xmlns:a16="http://schemas.microsoft.com/office/drawing/2014/main" id="{00000000-0008-0000-0000-000037010000}"/>
            </a:ext>
          </a:extLst>
        </xdr:cNvPr>
        <xdr:cNvPicPr/>
      </xdr:nvPicPr>
      <xdr:blipFill>
        <a:blip xmlns:r="http://schemas.openxmlformats.org/officeDocument/2006/relationships" r:embed="rId305" cstate="print"/>
        <a:stretch>
          <a:fillRect/>
        </a:stretch>
      </xdr:blipFill>
      <xdr:spPr>
        <a:prstGeom prst="rect">
          <a:avLst/>
        </a:prstGeom>
      </xdr:spPr>
    </xdr:pic>
    <xdr:clientData/>
  </xdr:twoCellAnchor>
  <xdr:twoCellAnchor>
    <xdr:from>
      <xdr:col>26</xdr:col>
      <xdr:colOff>0</xdr:colOff>
      <xdr:row>99</xdr:row>
      <xdr:rowOff>0</xdr:rowOff>
    </xdr:from>
    <xdr:to>
      <xdr:col>27</xdr:col>
      <xdr:colOff>0</xdr:colOff>
      <xdr:row>99</xdr:row>
      <xdr:rowOff>1231688</xdr:rowOff>
    </xdr:to>
    <xdr:pic>
      <xdr:nvPicPr>
        <xdr:cNvPr id="312" name="Image 311" descr="Picture">
          <a:extLst>
            <a:ext uri="{FF2B5EF4-FFF2-40B4-BE49-F238E27FC236}">
              <a16:creationId xmlns:a16="http://schemas.microsoft.com/office/drawing/2014/main" id="{00000000-0008-0000-0000-000038010000}"/>
            </a:ext>
          </a:extLst>
        </xdr:cNvPr>
        <xdr:cNvPicPr/>
      </xdr:nvPicPr>
      <xdr:blipFill>
        <a:blip xmlns:r="http://schemas.openxmlformats.org/officeDocument/2006/relationships" r:embed="rId306" cstate="print"/>
        <a:stretch>
          <a:fillRect/>
        </a:stretch>
      </xdr:blipFill>
      <xdr:spPr>
        <a:prstGeom prst="rect">
          <a:avLst/>
        </a:prstGeom>
      </xdr:spPr>
    </xdr:pic>
    <xdr:clientData/>
  </xdr:twoCellAnchor>
  <xdr:twoCellAnchor>
    <xdr:from>
      <xdr:col>24</xdr:col>
      <xdr:colOff>0</xdr:colOff>
      <xdr:row>100</xdr:row>
      <xdr:rowOff>0</xdr:rowOff>
    </xdr:from>
    <xdr:to>
      <xdr:col>25</xdr:col>
      <xdr:colOff>0</xdr:colOff>
      <xdr:row>100</xdr:row>
      <xdr:rowOff>1231688</xdr:rowOff>
    </xdr:to>
    <xdr:pic>
      <xdr:nvPicPr>
        <xdr:cNvPr id="313" name="Image 312" descr="Picture">
          <a:extLst>
            <a:ext uri="{FF2B5EF4-FFF2-40B4-BE49-F238E27FC236}">
              <a16:creationId xmlns:a16="http://schemas.microsoft.com/office/drawing/2014/main" id="{00000000-0008-0000-0000-000039010000}"/>
            </a:ext>
          </a:extLst>
        </xdr:cNvPr>
        <xdr:cNvPicPr/>
      </xdr:nvPicPr>
      <xdr:blipFill>
        <a:blip xmlns:r="http://schemas.openxmlformats.org/officeDocument/2006/relationships" r:embed="rId307" cstate="print"/>
        <a:stretch>
          <a:fillRect/>
        </a:stretch>
      </xdr:blipFill>
      <xdr:spPr>
        <a:prstGeom prst="rect">
          <a:avLst/>
        </a:prstGeom>
      </xdr:spPr>
    </xdr:pic>
    <xdr:clientData/>
  </xdr:twoCellAnchor>
  <xdr:twoCellAnchor>
    <xdr:from>
      <xdr:col>25</xdr:col>
      <xdr:colOff>0</xdr:colOff>
      <xdr:row>100</xdr:row>
      <xdr:rowOff>0</xdr:rowOff>
    </xdr:from>
    <xdr:to>
      <xdr:col>26</xdr:col>
      <xdr:colOff>0</xdr:colOff>
      <xdr:row>100</xdr:row>
      <xdr:rowOff>1231688</xdr:rowOff>
    </xdr:to>
    <xdr:pic>
      <xdr:nvPicPr>
        <xdr:cNvPr id="314" name="Image 313" descr="Picture">
          <a:extLst>
            <a:ext uri="{FF2B5EF4-FFF2-40B4-BE49-F238E27FC236}">
              <a16:creationId xmlns:a16="http://schemas.microsoft.com/office/drawing/2014/main" id="{00000000-0008-0000-0000-00003A010000}"/>
            </a:ext>
          </a:extLst>
        </xdr:cNvPr>
        <xdr:cNvPicPr/>
      </xdr:nvPicPr>
      <xdr:blipFill>
        <a:blip xmlns:r="http://schemas.openxmlformats.org/officeDocument/2006/relationships" r:embed="rId308" cstate="print"/>
        <a:stretch>
          <a:fillRect/>
        </a:stretch>
      </xdr:blipFill>
      <xdr:spPr>
        <a:prstGeom prst="rect">
          <a:avLst/>
        </a:prstGeom>
      </xdr:spPr>
    </xdr:pic>
    <xdr:clientData/>
  </xdr:twoCellAnchor>
  <xdr:twoCellAnchor>
    <xdr:from>
      <xdr:col>26</xdr:col>
      <xdr:colOff>0</xdr:colOff>
      <xdr:row>100</xdr:row>
      <xdr:rowOff>0</xdr:rowOff>
    </xdr:from>
    <xdr:to>
      <xdr:col>27</xdr:col>
      <xdr:colOff>0</xdr:colOff>
      <xdr:row>100</xdr:row>
      <xdr:rowOff>1231688</xdr:rowOff>
    </xdr:to>
    <xdr:pic>
      <xdr:nvPicPr>
        <xdr:cNvPr id="315" name="Image 314" descr="Picture">
          <a:extLst>
            <a:ext uri="{FF2B5EF4-FFF2-40B4-BE49-F238E27FC236}">
              <a16:creationId xmlns:a16="http://schemas.microsoft.com/office/drawing/2014/main" id="{00000000-0008-0000-0000-00003B010000}"/>
            </a:ext>
          </a:extLst>
        </xdr:cNvPr>
        <xdr:cNvPicPr/>
      </xdr:nvPicPr>
      <xdr:blipFill>
        <a:blip xmlns:r="http://schemas.openxmlformats.org/officeDocument/2006/relationships" r:embed="rId309" cstate="print"/>
        <a:stretch>
          <a:fillRect/>
        </a:stretch>
      </xdr:blipFill>
      <xdr:spPr>
        <a:prstGeom prst="rect">
          <a:avLst/>
        </a:prstGeom>
      </xdr:spPr>
    </xdr:pic>
    <xdr:clientData/>
  </xdr:twoCellAnchor>
  <xdr:twoCellAnchor>
    <xdr:from>
      <xdr:col>24</xdr:col>
      <xdr:colOff>0</xdr:colOff>
      <xdr:row>101</xdr:row>
      <xdr:rowOff>0</xdr:rowOff>
    </xdr:from>
    <xdr:to>
      <xdr:col>25</xdr:col>
      <xdr:colOff>0</xdr:colOff>
      <xdr:row>101</xdr:row>
      <xdr:rowOff>1231688</xdr:rowOff>
    </xdr:to>
    <xdr:pic>
      <xdr:nvPicPr>
        <xdr:cNvPr id="316" name="Image 315" descr="Picture">
          <a:extLst>
            <a:ext uri="{FF2B5EF4-FFF2-40B4-BE49-F238E27FC236}">
              <a16:creationId xmlns:a16="http://schemas.microsoft.com/office/drawing/2014/main" id="{00000000-0008-0000-0000-00003C010000}"/>
            </a:ext>
          </a:extLst>
        </xdr:cNvPr>
        <xdr:cNvPicPr/>
      </xdr:nvPicPr>
      <xdr:blipFill>
        <a:blip xmlns:r="http://schemas.openxmlformats.org/officeDocument/2006/relationships" r:embed="rId310" cstate="print"/>
        <a:stretch>
          <a:fillRect/>
        </a:stretch>
      </xdr:blipFill>
      <xdr:spPr>
        <a:prstGeom prst="rect">
          <a:avLst/>
        </a:prstGeom>
      </xdr:spPr>
    </xdr:pic>
    <xdr:clientData/>
  </xdr:twoCellAnchor>
  <xdr:twoCellAnchor>
    <xdr:from>
      <xdr:col>25</xdr:col>
      <xdr:colOff>0</xdr:colOff>
      <xdr:row>101</xdr:row>
      <xdr:rowOff>0</xdr:rowOff>
    </xdr:from>
    <xdr:to>
      <xdr:col>26</xdr:col>
      <xdr:colOff>0</xdr:colOff>
      <xdr:row>101</xdr:row>
      <xdr:rowOff>1231688</xdr:rowOff>
    </xdr:to>
    <xdr:pic>
      <xdr:nvPicPr>
        <xdr:cNvPr id="317" name="Image 316" descr="Picture">
          <a:extLst>
            <a:ext uri="{FF2B5EF4-FFF2-40B4-BE49-F238E27FC236}">
              <a16:creationId xmlns:a16="http://schemas.microsoft.com/office/drawing/2014/main" id="{00000000-0008-0000-0000-00003D010000}"/>
            </a:ext>
          </a:extLst>
        </xdr:cNvPr>
        <xdr:cNvPicPr/>
      </xdr:nvPicPr>
      <xdr:blipFill>
        <a:blip xmlns:r="http://schemas.openxmlformats.org/officeDocument/2006/relationships" r:embed="rId311" cstate="print"/>
        <a:stretch>
          <a:fillRect/>
        </a:stretch>
      </xdr:blipFill>
      <xdr:spPr>
        <a:prstGeom prst="rect">
          <a:avLst/>
        </a:prstGeom>
      </xdr:spPr>
    </xdr:pic>
    <xdr:clientData/>
  </xdr:twoCellAnchor>
  <xdr:twoCellAnchor>
    <xdr:from>
      <xdr:col>26</xdr:col>
      <xdr:colOff>0</xdr:colOff>
      <xdr:row>101</xdr:row>
      <xdr:rowOff>0</xdr:rowOff>
    </xdr:from>
    <xdr:to>
      <xdr:col>27</xdr:col>
      <xdr:colOff>0</xdr:colOff>
      <xdr:row>101</xdr:row>
      <xdr:rowOff>1231688</xdr:rowOff>
    </xdr:to>
    <xdr:pic>
      <xdr:nvPicPr>
        <xdr:cNvPr id="318" name="Image 317" descr="Picture">
          <a:extLst>
            <a:ext uri="{FF2B5EF4-FFF2-40B4-BE49-F238E27FC236}">
              <a16:creationId xmlns:a16="http://schemas.microsoft.com/office/drawing/2014/main" id="{00000000-0008-0000-0000-00003E010000}"/>
            </a:ext>
          </a:extLst>
        </xdr:cNvPr>
        <xdr:cNvPicPr/>
      </xdr:nvPicPr>
      <xdr:blipFill>
        <a:blip xmlns:r="http://schemas.openxmlformats.org/officeDocument/2006/relationships" r:embed="rId312" cstate="print"/>
        <a:stretch>
          <a:fillRect/>
        </a:stretch>
      </xdr:blipFill>
      <xdr:spPr>
        <a:prstGeom prst="rect">
          <a:avLst/>
        </a:prstGeom>
      </xdr:spPr>
    </xdr:pic>
    <xdr:clientData/>
  </xdr:twoCellAnchor>
  <xdr:twoCellAnchor>
    <xdr:from>
      <xdr:col>24</xdr:col>
      <xdr:colOff>0</xdr:colOff>
      <xdr:row>102</xdr:row>
      <xdr:rowOff>0</xdr:rowOff>
    </xdr:from>
    <xdr:to>
      <xdr:col>25</xdr:col>
      <xdr:colOff>0</xdr:colOff>
      <xdr:row>102</xdr:row>
      <xdr:rowOff>1231688</xdr:rowOff>
    </xdr:to>
    <xdr:pic>
      <xdr:nvPicPr>
        <xdr:cNvPr id="319" name="Image 318" descr="Picture">
          <a:extLst>
            <a:ext uri="{FF2B5EF4-FFF2-40B4-BE49-F238E27FC236}">
              <a16:creationId xmlns:a16="http://schemas.microsoft.com/office/drawing/2014/main" id="{00000000-0008-0000-0000-00003F010000}"/>
            </a:ext>
          </a:extLst>
        </xdr:cNvPr>
        <xdr:cNvPicPr/>
      </xdr:nvPicPr>
      <xdr:blipFill>
        <a:blip xmlns:r="http://schemas.openxmlformats.org/officeDocument/2006/relationships" r:embed="rId313" cstate="print"/>
        <a:stretch>
          <a:fillRect/>
        </a:stretch>
      </xdr:blipFill>
      <xdr:spPr>
        <a:prstGeom prst="rect">
          <a:avLst/>
        </a:prstGeom>
      </xdr:spPr>
    </xdr:pic>
    <xdr:clientData/>
  </xdr:twoCellAnchor>
  <xdr:twoCellAnchor>
    <xdr:from>
      <xdr:col>25</xdr:col>
      <xdr:colOff>0</xdr:colOff>
      <xdr:row>102</xdr:row>
      <xdr:rowOff>0</xdr:rowOff>
    </xdr:from>
    <xdr:to>
      <xdr:col>26</xdr:col>
      <xdr:colOff>0</xdr:colOff>
      <xdr:row>102</xdr:row>
      <xdr:rowOff>1231688</xdr:rowOff>
    </xdr:to>
    <xdr:pic>
      <xdr:nvPicPr>
        <xdr:cNvPr id="320" name="Image 319" descr="Picture">
          <a:extLst>
            <a:ext uri="{FF2B5EF4-FFF2-40B4-BE49-F238E27FC236}">
              <a16:creationId xmlns:a16="http://schemas.microsoft.com/office/drawing/2014/main" id="{00000000-0008-0000-0000-000040010000}"/>
            </a:ext>
          </a:extLst>
        </xdr:cNvPr>
        <xdr:cNvPicPr/>
      </xdr:nvPicPr>
      <xdr:blipFill>
        <a:blip xmlns:r="http://schemas.openxmlformats.org/officeDocument/2006/relationships" r:embed="rId314" cstate="print"/>
        <a:stretch>
          <a:fillRect/>
        </a:stretch>
      </xdr:blipFill>
      <xdr:spPr>
        <a:prstGeom prst="rect">
          <a:avLst/>
        </a:prstGeom>
      </xdr:spPr>
    </xdr:pic>
    <xdr:clientData/>
  </xdr:twoCellAnchor>
  <xdr:twoCellAnchor>
    <xdr:from>
      <xdr:col>26</xdr:col>
      <xdr:colOff>0</xdr:colOff>
      <xdr:row>102</xdr:row>
      <xdr:rowOff>0</xdr:rowOff>
    </xdr:from>
    <xdr:to>
      <xdr:col>27</xdr:col>
      <xdr:colOff>0</xdr:colOff>
      <xdr:row>102</xdr:row>
      <xdr:rowOff>1231688</xdr:rowOff>
    </xdr:to>
    <xdr:pic>
      <xdr:nvPicPr>
        <xdr:cNvPr id="321" name="Image 320" descr="Picture">
          <a:extLst>
            <a:ext uri="{FF2B5EF4-FFF2-40B4-BE49-F238E27FC236}">
              <a16:creationId xmlns:a16="http://schemas.microsoft.com/office/drawing/2014/main" id="{00000000-0008-0000-0000-000041010000}"/>
            </a:ext>
          </a:extLst>
        </xdr:cNvPr>
        <xdr:cNvPicPr/>
      </xdr:nvPicPr>
      <xdr:blipFill>
        <a:blip xmlns:r="http://schemas.openxmlformats.org/officeDocument/2006/relationships" r:embed="rId315" cstate="print"/>
        <a:stretch>
          <a:fillRect/>
        </a:stretch>
      </xdr:blipFill>
      <xdr:spPr>
        <a:prstGeom prst="rect">
          <a:avLst/>
        </a:prstGeom>
      </xdr:spPr>
    </xdr:pic>
    <xdr:clientData/>
  </xdr:twoCellAnchor>
  <xdr:twoCellAnchor>
    <xdr:from>
      <xdr:col>24</xdr:col>
      <xdr:colOff>0</xdr:colOff>
      <xdr:row>103</xdr:row>
      <xdr:rowOff>0</xdr:rowOff>
    </xdr:from>
    <xdr:to>
      <xdr:col>25</xdr:col>
      <xdr:colOff>0</xdr:colOff>
      <xdr:row>103</xdr:row>
      <xdr:rowOff>1231688</xdr:rowOff>
    </xdr:to>
    <xdr:pic>
      <xdr:nvPicPr>
        <xdr:cNvPr id="322" name="Image 321" descr="Picture">
          <a:extLst>
            <a:ext uri="{FF2B5EF4-FFF2-40B4-BE49-F238E27FC236}">
              <a16:creationId xmlns:a16="http://schemas.microsoft.com/office/drawing/2014/main" id="{00000000-0008-0000-0000-000042010000}"/>
            </a:ext>
          </a:extLst>
        </xdr:cNvPr>
        <xdr:cNvPicPr/>
      </xdr:nvPicPr>
      <xdr:blipFill>
        <a:blip xmlns:r="http://schemas.openxmlformats.org/officeDocument/2006/relationships" r:embed="rId316" cstate="print"/>
        <a:stretch>
          <a:fillRect/>
        </a:stretch>
      </xdr:blipFill>
      <xdr:spPr>
        <a:prstGeom prst="rect">
          <a:avLst/>
        </a:prstGeom>
      </xdr:spPr>
    </xdr:pic>
    <xdr:clientData/>
  </xdr:twoCellAnchor>
  <xdr:twoCellAnchor>
    <xdr:from>
      <xdr:col>25</xdr:col>
      <xdr:colOff>0</xdr:colOff>
      <xdr:row>103</xdr:row>
      <xdr:rowOff>0</xdr:rowOff>
    </xdr:from>
    <xdr:to>
      <xdr:col>26</xdr:col>
      <xdr:colOff>0</xdr:colOff>
      <xdr:row>103</xdr:row>
      <xdr:rowOff>1231688</xdr:rowOff>
    </xdr:to>
    <xdr:pic>
      <xdr:nvPicPr>
        <xdr:cNvPr id="323" name="Image 322" descr="Picture">
          <a:extLst>
            <a:ext uri="{FF2B5EF4-FFF2-40B4-BE49-F238E27FC236}">
              <a16:creationId xmlns:a16="http://schemas.microsoft.com/office/drawing/2014/main" id="{00000000-0008-0000-0000-000043010000}"/>
            </a:ext>
          </a:extLst>
        </xdr:cNvPr>
        <xdr:cNvPicPr/>
      </xdr:nvPicPr>
      <xdr:blipFill>
        <a:blip xmlns:r="http://schemas.openxmlformats.org/officeDocument/2006/relationships" r:embed="rId317" cstate="print"/>
        <a:stretch>
          <a:fillRect/>
        </a:stretch>
      </xdr:blipFill>
      <xdr:spPr>
        <a:prstGeom prst="rect">
          <a:avLst/>
        </a:prstGeom>
      </xdr:spPr>
    </xdr:pic>
    <xdr:clientData/>
  </xdr:twoCellAnchor>
  <xdr:twoCellAnchor>
    <xdr:from>
      <xdr:col>26</xdr:col>
      <xdr:colOff>0</xdr:colOff>
      <xdr:row>103</xdr:row>
      <xdr:rowOff>0</xdr:rowOff>
    </xdr:from>
    <xdr:to>
      <xdr:col>27</xdr:col>
      <xdr:colOff>0</xdr:colOff>
      <xdr:row>103</xdr:row>
      <xdr:rowOff>1231688</xdr:rowOff>
    </xdr:to>
    <xdr:pic>
      <xdr:nvPicPr>
        <xdr:cNvPr id="324" name="Image 323" descr="Picture">
          <a:extLst>
            <a:ext uri="{FF2B5EF4-FFF2-40B4-BE49-F238E27FC236}">
              <a16:creationId xmlns:a16="http://schemas.microsoft.com/office/drawing/2014/main" id="{00000000-0008-0000-0000-000044010000}"/>
            </a:ext>
          </a:extLst>
        </xdr:cNvPr>
        <xdr:cNvPicPr/>
      </xdr:nvPicPr>
      <xdr:blipFill>
        <a:blip xmlns:r="http://schemas.openxmlformats.org/officeDocument/2006/relationships" r:embed="rId318" cstate="print"/>
        <a:stretch>
          <a:fillRect/>
        </a:stretch>
      </xdr:blipFill>
      <xdr:spPr>
        <a:prstGeom prst="rect">
          <a:avLst/>
        </a:prstGeom>
      </xdr:spPr>
    </xdr:pic>
    <xdr:clientData/>
  </xdr:twoCellAnchor>
  <xdr:twoCellAnchor>
    <xdr:from>
      <xdr:col>24</xdr:col>
      <xdr:colOff>0</xdr:colOff>
      <xdr:row>104</xdr:row>
      <xdr:rowOff>0</xdr:rowOff>
    </xdr:from>
    <xdr:to>
      <xdr:col>25</xdr:col>
      <xdr:colOff>0</xdr:colOff>
      <xdr:row>104</xdr:row>
      <xdr:rowOff>1231688</xdr:rowOff>
    </xdr:to>
    <xdr:pic>
      <xdr:nvPicPr>
        <xdr:cNvPr id="325" name="Image 324" descr="Picture">
          <a:extLst>
            <a:ext uri="{FF2B5EF4-FFF2-40B4-BE49-F238E27FC236}">
              <a16:creationId xmlns:a16="http://schemas.microsoft.com/office/drawing/2014/main" id="{00000000-0008-0000-0000-000045010000}"/>
            </a:ext>
          </a:extLst>
        </xdr:cNvPr>
        <xdr:cNvPicPr/>
      </xdr:nvPicPr>
      <xdr:blipFill>
        <a:blip xmlns:r="http://schemas.openxmlformats.org/officeDocument/2006/relationships" r:embed="rId319" cstate="print"/>
        <a:stretch>
          <a:fillRect/>
        </a:stretch>
      </xdr:blipFill>
      <xdr:spPr>
        <a:prstGeom prst="rect">
          <a:avLst/>
        </a:prstGeom>
      </xdr:spPr>
    </xdr:pic>
    <xdr:clientData/>
  </xdr:twoCellAnchor>
  <xdr:twoCellAnchor>
    <xdr:from>
      <xdr:col>25</xdr:col>
      <xdr:colOff>0</xdr:colOff>
      <xdr:row>104</xdr:row>
      <xdr:rowOff>0</xdr:rowOff>
    </xdr:from>
    <xdr:to>
      <xdr:col>26</xdr:col>
      <xdr:colOff>0</xdr:colOff>
      <xdr:row>104</xdr:row>
      <xdr:rowOff>1231688</xdr:rowOff>
    </xdr:to>
    <xdr:pic>
      <xdr:nvPicPr>
        <xdr:cNvPr id="326" name="Image 325" descr="Picture">
          <a:extLst>
            <a:ext uri="{FF2B5EF4-FFF2-40B4-BE49-F238E27FC236}">
              <a16:creationId xmlns:a16="http://schemas.microsoft.com/office/drawing/2014/main" id="{00000000-0008-0000-0000-000046010000}"/>
            </a:ext>
          </a:extLst>
        </xdr:cNvPr>
        <xdr:cNvPicPr/>
      </xdr:nvPicPr>
      <xdr:blipFill>
        <a:blip xmlns:r="http://schemas.openxmlformats.org/officeDocument/2006/relationships" r:embed="rId320" cstate="print"/>
        <a:stretch>
          <a:fillRect/>
        </a:stretch>
      </xdr:blipFill>
      <xdr:spPr>
        <a:prstGeom prst="rect">
          <a:avLst/>
        </a:prstGeom>
      </xdr:spPr>
    </xdr:pic>
    <xdr:clientData/>
  </xdr:twoCellAnchor>
  <xdr:twoCellAnchor>
    <xdr:from>
      <xdr:col>26</xdr:col>
      <xdr:colOff>0</xdr:colOff>
      <xdr:row>104</xdr:row>
      <xdr:rowOff>0</xdr:rowOff>
    </xdr:from>
    <xdr:to>
      <xdr:col>27</xdr:col>
      <xdr:colOff>0</xdr:colOff>
      <xdr:row>104</xdr:row>
      <xdr:rowOff>1231688</xdr:rowOff>
    </xdr:to>
    <xdr:pic>
      <xdr:nvPicPr>
        <xdr:cNvPr id="327" name="Image 326" descr="Picture">
          <a:extLst>
            <a:ext uri="{FF2B5EF4-FFF2-40B4-BE49-F238E27FC236}">
              <a16:creationId xmlns:a16="http://schemas.microsoft.com/office/drawing/2014/main" id="{00000000-0008-0000-0000-000047010000}"/>
            </a:ext>
          </a:extLst>
        </xdr:cNvPr>
        <xdr:cNvPicPr/>
      </xdr:nvPicPr>
      <xdr:blipFill>
        <a:blip xmlns:r="http://schemas.openxmlformats.org/officeDocument/2006/relationships" r:embed="rId321" cstate="print"/>
        <a:stretch>
          <a:fillRect/>
        </a:stretch>
      </xdr:blipFill>
      <xdr:spPr>
        <a:prstGeom prst="rect">
          <a:avLst/>
        </a:prstGeom>
      </xdr:spPr>
    </xdr:pic>
    <xdr:clientData/>
  </xdr:twoCellAnchor>
  <xdr:twoCellAnchor>
    <xdr:from>
      <xdr:col>27</xdr:col>
      <xdr:colOff>0</xdr:colOff>
      <xdr:row>104</xdr:row>
      <xdr:rowOff>0</xdr:rowOff>
    </xdr:from>
    <xdr:to>
      <xdr:col>27</xdr:col>
      <xdr:colOff>95250</xdr:colOff>
      <xdr:row>104</xdr:row>
      <xdr:rowOff>1231688</xdr:rowOff>
    </xdr:to>
    <xdr:pic>
      <xdr:nvPicPr>
        <xdr:cNvPr id="328" name="Image 327" descr="Picture">
          <a:extLst>
            <a:ext uri="{FF2B5EF4-FFF2-40B4-BE49-F238E27FC236}">
              <a16:creationId xmlns:a16="http://schemas.microsoft.com/office/drawing/2014/main" id="{00000000-0008-0000-0000-000048010000}"/>
            </a:ext>
          </a:extLst>
        </xdr:cNvPr>
        <xdr:cNvPicPr/>
      </xdr:nvPicPr>
      <xdr:blipFill>
        <a:blip xmlns:r="http://schemas.openxmlformats.org/officeDocument/2006/relationships" r:embed="rId322" cstate="print"/>
        <a:stretch>
          <a:fillRect/>
        </a:stretch>
      </xdr:blipFill>
      <xdr:spPr>
        <a:prstGeom prst="rect">
          <a:avLst/>
        </a:prstGeom>
      </xdr:spPr>
    </xdr:pic>
    <xdr:clientData/>
  </xdr:twoCellAnchor>
  <xdr:twoCellAnchor>
    <xdr:from>
      <xdr:col>24</xdr:col>
      <xdr:colOff>0</xdr:colOff>
      <xdr:row>105</xdr:row>
      <xdr:rowOff>0</xdr:rowOff>
    </xdr:from>
    <xdr:to>
      <xdr:col>25</xdr:col>
      <xdr:colOff>0</xdr:colOff>
      <xdr:row>105</xdr:row>
      <xdr:rowOff>1231688</xdr:rowOff>
    </xdr:to>
    <xdr:pic>
      <xdr:nvPicPr>
        <xdr:cNvPr id="329" name="Image 328" descr="Picture">
          <a:extLst>
            <a:ext uri="{FF2B5EF4-FFF2-40B4-BE49-F238E27FC236}">
              <a16:creationId xmlns:a16="http://schemas.microsoft.com/office/drawing/2014/main" id="{00000000-0008-0000-0000-000049010000}"/>
            </a:ext>
          </a:extLst>
        </xdr:cNvPr>
        <xdr:cNvPicPr/>
      </xdr:nvPicPr>
      <xdr:blipFill>
        <a:blip xmlns:r="http://schemas.openxmlformats.org/officeDocument/2006/relationships" r:embed="rId323" cstate="print"/>
        <a:stretch>
          <a:fillRect/>
        </a:stretch>
      </xdr:blipFill>
      <xdr:spPr>
        <a:prstGeom prst="rect">
          <a:avLst/>
        </a:prstGeom>
      </xdr:spPr>
    </xdr:pic>
    <xdr:clientData/>
  </xdr:twoCellAnchor>
  <xdr:twoCellAnchor>
    <xdr:from>
      <xdr:col>25</xdr:col>
      <xdr:colOff>0</xdr:colOff>
      <xdr:row>105</xdr:row>
      <xdr:rowOff>0</xdr:rowOff>
    </xdr:from>
    <xdr:to>
      <xdr:col>26</xdr:col>
      <xdr:colOff>0</xdr:colOff>
      <xdr:row>105</xdr:row>
      <xdr:rowOff>1231688</xdr:rowOff>
    </xdr:to>
    <xdr:pic>
      <xdr:nvPicPr>
        <xdr:cNvPr id="330" name="Image 329" descr="Picture">
          <a:extLst>
            <a:ext uri="{FF2B5EF4-FFF2-40B4-BE49-F238E27FC236}">
              <a16:creationId xmlns:a16="http://schemas.microsoft.com/office/drawing/2014/main" id="{00000000-0008-0000-0000-00004A010000}"/>
            </a:ext>
          </a:extLst>
        </xdr:cNvPr>
        <xdr:cNvPicPr/>
      </xdr:nvPicPr>
      <xdr:blipFill>
        <a:blip xmlns:r="http://schemas.openxmlformats.org/officeDocument/2006/relationships" r:embed="rId324" cstate="print"/>
        <a:stretch>
          <a:fillRect/>
        </a:stretch>
      </xdr:blipFill>
      <xdr:spPr>
        <a:prstGeom prst="rect">
          <a:avLst/>
        </a:prstGeom>
      </xdr:spPr>
    </xdr:pic>
    <xdr:clientData/>
  </xdr:twoCellAnchor>
  <xdr:twoCellAnchor>
    <xdr:from>
      <xdr:col>26</xdr:col>
      <xdr:colOff>0</xdr:colOff>
      <xdr:row>105</xdr:row>
      <xdr:rowOff>0</xdr:rowOff>
    </xdr:from>
    <xdr:to>
      <xdr:col>27</xdr:col>
      <xdr:colOff>0</xdr:colOff>
      <xdr:row>105</xdr:row>
      <xdr:rowOff>1231688</xdr:rowOff>
    </xdr:to>
    <xdr:pic>
      <xdr:nvPicPr>
        <xdr:cNvPr id="331" name="Image 330" descr="Picture">
          <a:extLst>
            <a:ext uri="{FF2B5EF4-FFF2-40B4-BE49-F238E27FC236}">
              <a16:creationId xmlns:a16="http://schemas.microsoft.com/office/drawing/2014/main" id="{00000000-0008-0000-0000-00004B010000}"/>
            </a:ext>
          </a:extLst>
        </xdr:cNvPr>
        <xdr:cNvPicPr/>
      </xdr:nvPicPr>
      <xdr:blipFill>
        <a:blip xmlns:r="http://schemas.openxmlformats.org/officeDocument/2006/relationships" r:embed="rId325" cstate="print"/>
        <a:stretch>
          <a:fillRect/>
        </a:stretch>
      </xdr:blipFill>
      <xdr:spPr>
        <a:prstGeom prst="rect">
          <a:avLst/>
        </a:prstGeom>
      </xdr:spPr>
    </xdr:pic>
    <xdr:clientData/>
  </xdr:twoCellAnchor>
  <xdr:twoCellAnchor>
    <xdr:from>
      <xdr:col>24</xdr:col>
      <xdr:colOff>0</xdr:colOff>
      <xdr:row>106</xdr:row>
      <xdr:rowOff>0</xdr:rowOff>
    </xdr:from>
    <xdr:to>
      <xdr:col>25</xdr:col>
      <xdr:colOff>0</xdr:colOff>
      <xdr:row>106</xdr:row>
      <xdr:rowOff>1231688</xdr:rowOff>
    </xdr:to>
    <xdr:pic>
      <xdr:nvPicPr>
        <xdr:cNvPr id="332" name="Image 331" descr="Picture">
          <a:extLst>
            <a:ext uri="{FF2B5EF4-FFF2-40B4-BE49-F238E27FC236}">
              <a16:creationId xmlns:a16="http://schemas.microsoft.com/office/drawing/2014/main" id="{00000000-0008-0000-0000-00004C010000}"/>
            </a:ext>
          </a:extLst>
        </xdr:cNvPr>
        <xdr:cNvPicPr/>
      </xdr:nvPicPr>
      <xdr:blipFill>
        <a:blip xmlns:r="http://schemas.openxmlformats.org/officeDocument/2006/relationships" r:embed="rId326" cstate="print"/>
        <a:stretch>
          <a:fillRect/>
        </a:stretch>
      </xdr:blipFill>
      <xdr:spPr>
        <a:prstGeom prst="rect">
          <a:avLst/>
        </a:prstGeom>
      </xdr:spPr>
    </xdr:pic>
    <xdr:clientData/>
  </xdr:twoCellAnchor>
  <xdr:twoCellAnchor>
    <xdr:from>
      <xdr:col>25</xdr:col>
      <xdr:colOff>0</xdr:colOff>
      <xdr:row>106</xdr:row>
      <xdr:rowOff>0</xdr:rowOff>
    </xdr:from>
    <xdr:to>
      <xdr:col>26</xdr:col>
      <xdr:colOff>0</xdr:colOff>
      <xdr:row>106</xdr:row>
      <xdr:rowOff>1231688</xdr:rowOff>
    </xdr:to>
    <xdr:pic>
      <xdr:nvPicPr>
        <xdr:cNvPr id="333" name="Image 332" descr="Picture">
          <a:extLst>
            <a:ext uri="{FF2B5EF4-FFF2-40B4-BE49-F238E27FC236}">
              <a16:creationId xmlns:a16="http://schemas.microsoft.com/office/drawing/2014/main" id="{00000000-0008-0000-0000-00004D010000}"/>
            </a:ext>
          </a:extLst>
        </xdr:cNvPr>
        <xdr:cNvPicPr/>
      </xdr:nvPicPr>
      <xdr:blipFill>
        <a:blip xmlns:r="http://schemas.openxmlformats.org/officeDocument/2006/relationships" r:embed="rId327" cstate="print"/>
        <a:stretch>
          <a:fillRect/>
        </a:stretch>
      </xdr:blipFill>
      <xdr:spPr>
        <a:prstGeom prst="rect">
          <a:avLst/>
        </a:prstGeom>
      </xdr:spPr>
    </xdr:pic>
    <xdr:clientData/>
  </xdr:twoCellAnchor>
  <xdr:twoCellAnchor>
    <xdr:from>
      <xdr:col>26</xdr:col>
      <xdr:colOff>0</xdr:colOff>
      <xdr:row>106</xdr:row>
      <xdr:rowOff>0</xdr:rowOff>
    </xdr:from>
    <xdr:to>
      <xdr:col>27</xdr:col>
      <xdr:colOff>0</xdr:colOff>
      <xdr:row>106</xdr:row>
      <xdr:rowOff>1231688</xdr:rowOff>
    </xdr:to>
    <xdr:pic>
      <xdr:nvPicPr>
        <xdr:cNvPr id="334" name="Image 333" descr="Picture">
          <a:extLst>
            <a:ext uri="{FF2B5EF4-FFF2-40B4-BE49-F238E27FC236}">
              <a16:creationId xmlns:a16="http://schemas.microsoft.com/office/drawing/2014/main" id="{00000000-0008-0000-0000-00004E010000}"/>
            </a:ext>
          </a:extLst>
        </xdr:cNvPr>
        <xdr:cNvPicPr/>
      </xdr:nvPicPr>
      <xdr:blipFill>
        <a:blip xmlns:r="http://schemas.openxmlformats.org/officeDocument/2006/relationships" r:embed="rId328" cstate="print"/>
        <a:stretch>
          <a:fillRect/>
        </a:stretch>
      </xdr:blipFill>
      <xdr:spPr>
        <a:prstGeom prst="rect">
          <a:avLst/>
        </a:prstGeom>
      </xdr:spPr>
    </xdr:pic>
    <xdr:clientData/>
  </xdr:twoCellAnchor>
  <xdr:twoCellAnchor>
    <xdr:from>
      <xdr:col>24</xdr:col>
      <xdr:colOff>0</xdr:colOff>
      <xdr:row>107</xdr:row>
      <xdr:rowOff>0</xdr:rowOff>
    </xdr:from>
    <xdr:to>
      <xdr:col>25</xdr:col>
      <xdr:colOff>0</xdr:colOff>
      <xdr:row>107</xdr:row>
      <xdr:rowOff>1231688</xdr:rowOff>
    </xdr:to>
    <xdr:pic>
      <xdr:nvPicPr>
        <xdr:cNvPr id="335" name="Image 334" descr="Picture">
          <a:extLst>
            <a:ext uri="{FF2B5EF4-FFF2-40B4-BE49-F238E27FC236}">
              <a16:creationId xmlns:a16="http://schemas.microsoft.com/office/drawing/2014/main" id="{00000000-0008-0000-0000-00004F010000}"/>
            </a:ext>
          </a:extLst>
        </xdr:cNvPr>
        <xdr:cNvPicPr/>
      </xdr:nvPicPr>
      <xdr:blipFill>
        <a:blip xmlns:r="http://schemas.openxmlformats.org/officeDocument/2006/relationships" r:embed="rId329" cstate="print"/>
        <a:stretch>
          <a:fillRect/>
        </a:stretch>
      </xdr:blipFill>
      <xdr:spPr>
        <a:prstGeom prst="rect">
          <a:avLst/>
        </a:prstGeom>
      </xdr:spPr>
    </xdr:pic>
    <xdr:clientData/>
  </xdr:twoCellAnchor>
  <xdr:twoCellAnchor>
    <xdr:from>
      <xdr:col>25</xdr:col>
      <xdr:colOff>0</xdr:colOff>
      <xdr:row>107</xdr:row>
      <xdr:rowOff>0</xdr:rowOff>
    </xdr:from>
    <xdr:to>
      <xdr:col>25</xdr:col>
      <xdr:colOff>971550</xdr:colOff>
      <xdr:row>107</xdr:row>
      <xdr:rowOff>1231688</xdr:rowOff>
    </xdr:to>
    <xdr:pic>
      <xdr:nvPicPr>
        <xdr:cNvPr id="336" name="Image 335" descr="Picture">
          <a:extLst>
            <a:ext uri="{FF2B5EF4-FFF2-40B4-BE49-F238E27FC236}">
              <a16:creationId xmlns:a16="http://schemas.microsoft.com/office/drawing/2014/main" id="{00000000-0008-0000-0000-000050010000}"/>
            </a:ext>
          </a:extLst>
        </xdr:cNvPr>
        <xdr:cNvPicPr/>
      </xdr:nvPicPr>
      <xdr:blipFill>
        <a:blip xmlns:r="http://schemas.openxmlformats.org/officeDocument/2006/relationships" r:embed="rId330" cstate="print"/>
        <a:stretch>
          <a:fillRect/>
        </a:stretch>
      </xdr:blipFill>
      <xdr:spPr>
        <a:prstGeom prst="rect">
          <a:avLst/>
        </a:prstGeom>
      </xdr:spPr>
    </xdr:pic>
    <xdr:clientData/>
  </xdr:twoCellAnchor>
  <xdr:twoCellAnchor>
    <xdr:from>
      <xdr:col>25</xdr:col>
      <xdr:colOff>0</xdr:colOff>
      <xdr:row>107</xdr:row>
      <xdr:rowOff>0</xdr:rowOff>
    </xdr:from>
    <xdr:to>
      <xdr:col>26</xdr:col>
      <xdr:colOff>0</xdr:colOff>
      <xdr:row>107</xdr:row>
      <xdr:rowOff>1231688</xdr:rowOff>
    </xdr:to>
    <xdr:pic>
      <xdr:nvPicPr>
        <xdr:cNvPr id="337" name="Image 336" descr="Picture">
          <a:extLst>
            <a:ext uri="{FF2B5EF4-FFF2-40B4-BE49-F238E27FC236}">
              <a16:creationId xmlns:a16="http://schemas.microsoft.com/office/drawing/2014/main" id="{00000000-0008-0000-0000-000051010000}"/>
            </a:ext>
          </a:extLst>
        </xdr:cNvPr>
        <xdr:cNvPicPr/>
      </xdr:nvPicPr>
      <xdr:blipFill>
        <a:blip xmlns:r="http://schemas.openxmlformats.org/officeDocument/2006/relationships" r:embed="rId331" cstate="print"/>
        <a:stretch>
          <a:fillRect/>
        </a:stretch>
      </xdr:blipFill>
      <xdr:spPr>
        <a:prstGeom prst="rect">
          <a:avLst/>
        </a:prstGeom>
      </xdr:spPr>
    </xdr:pic>
    <xdr:clientData/>
  </xdr:twoCellAnchor>
  <xdr:twoCellAnchor>
    <xdr:from>
      <xdr:col>26</xdr:col>
      <xdr:colOff>0</xdr:colOff>
      <xdr:row>107</xdr:row>
      <xdr:rowOff>0</xdr:rowOff>
    </xdr:from>
    <xdr:to>
      <xdr:col>26</xdr:col>
      <xdr:colOff>971550</xdr:colOff>
      <xdr:row>107</xdr:row>
      <xdr:rowOff>1231688</xdr:rowOff>
    </xdr:to>
    <xdr:pic>
      <xdr:nvPicPr>
        <xdr:cNvPr id="338" name="Image 337" descr="Picture">
          <a:extLst>
            <a:ext uri="{FF2B5EF4-FFF2-40B4-BE49-F238E27FC236}">
              <a16:creationId xmlns:a16="http://schemas.microsoft.com/office/drawing/2014/main" id="{00000000-0008-0000-0000-000052010000}"/>
            </a:ext>
          </a:extLst>
        </xdr:cNvPr>
        <xdr:cNvPicPr/>
      </xdr:nvPicPr>
      <xdr:blipFill>
        <a:blip xmlns:r="http://schemas.openxmlformats.org/officeDocument/2006/relationships" r:embed="rId332" cstate="print"/>
        <a:stretch>
          <a:fillRect/>
        </a:stretch>
      </xdr:blipFill>
      <xdr:spPr>
        <a:prstGeom prst="rect">
          <a:avLst/>
        </a:prstGeom>
      </xdr:spPr>
    </xdr:pic>
    <xdr:clientData/>
  </xdr:twoCellAnchor>
  <xdr:twoCellAnchor>
    <xdr:from>
      <xdr:col>26</xdr:col>
      <xdr:colOff>0</xdr:colOff>
      <xdr:row>107</xdr:row>
      <xdr:rowOff>0</xdr:rowOff>
    </xdr:from>
    <xdr:to>
      <xdr:col>27</xdr:col>
      <xdr:colOff>0</xdr:colOff>
      <xdr:row>107</xdr:row>
      <xdr:rowOff>1231688</xdr:rowOff>
    </xdr:to>
    <xdr:pic>
      <xdr:nvPicPr>
        <xdr:cNvPr id="339" name="Image 338" descr="Picture">
          <a:extLst>
            <a:ext uri="{FF2B5EF4-FFF2-40B4-BE49-F238E27FC236}">
              <a16:creationId xmlns:a16="http://schemas.microsoft.com/office/drawing/2014/main" id="{00000000-0008-0000-0000-000053010000}"/>
            </a:ext>
          </a:extLst>
        </xdr:cNvPr>
        <xdr:cNvPicPr/>
      </xdr:nvPicPr>
      <xdr:blipFill>
        <a:blip xmlns:r="http://schemas.openxmlformats.org/officeDocument/2006/relationships" r:embed="rId333" cstate="print"/>
        <a:stretch>
          <a:fillRect/>
        </a:stretch>
      </xdr:blipFill>
      <xdr:spPr>
        <a:prstGeom prst="rect">
          <a:avLst/>
        </a:prstGeom>
      </xdr:spPr>
    </xdr:pic>
    <xdr:clientData/>
  </xdr:twoCellAnchor>
  <xdr:twoCellAnchor>
    <xdr:from>
      <xdr:col>24</xdr:col>
      <xdr:colOff>0</xdr:colOff>
      <xdr:row>108</xdr:row>
      <xdr:rowOff>0</xdr:rowOff>
    </xdr:from>
    <xdr:to>
      <xdr:col>25</xdr:col>
      <xdr:colOff>0</xdr:colOff>
      <xdr:row>108</xdr:row>
      <xdr:rowOff>1231688</xdr:rowOff>
    </xdr:to>
    <xdr:pic>
      <xdr:nvPicPr>
        <xdr:cNvPr id="340" name="Image 339" descr="Picture">
          <a:extLst>
            <a:ext uri="{FF2B5EF4-FFF2-40B4-BE49-F238E27FC236}">
              <a16:creationId xmlns:a16="http://schemas.microsoft.com/office/drawing/2014/main" id="{00000000-0008-0000-0000-000054010000}"/>
            </a:ext>
          </a:extLst>
        </xdr:cNvPr>
        <xdr:cNvPicPr/>
      </xdr:nvPicPr>
      <xdr:blipFill>
        <a:blip xmlns:r="http://schemas.openxmlformats.org/officeDocument/2006/relationships" r:embed="rId334" cstate="print"/>
        <a:stretch>
          <a:fillRect/>
        </a:stretch>
      </xdr:blipFill>
      <xdr:spPr>
        <a:prstGeom prst="rect">
          <a:avLst/>
        </a:prstGeom>
      </xdr:spPr>
    </xdr:pic>
    <xdr:clientData/>
  </xdr:twoCellAnchor>
  <xdr:twoCellAnchor>
    <xdr:from>
      <xdr:col>25</xdr:col>
      <xdr:colOff>0</xdr:colOff>
      <xdr:row>108</xdr:row>
      <xdr:rowOff>0</xdr:rowOff>
    </xdr:from>
    <xdr:to>
      <xdr:col>26</xdr:col>
      <xdr:colOff>0</xdr:colOff>
      <xdr:row>108</xdr:row>
      <xdr:rowOff>1231688</xdr:rowOff>
    </xdr:to>
    <xdr:pic>
      <xdr:nvPicPr>
        <xdr:cNvPr id="341" name="Image 340" descr="Picture">
          <a:extLst>
            <a:ext uri="{FF2B5EF4-FFF2-40B4-BE49-F238E27FC236}">
              <a16:creationId xmlns:a16="http://schemas.microsoft.com/office/drawing/2014/main" id="{00000000-0008-0000-0000-000055010000}"/>
            </a:ext>
          </a:extLst>
        </xdr:cNvPr>
        <xdr:cNvPicPr/>
      </xdr:nvPicPr>
      <xdr:blipFill>
        <a:blip xmlns:r="http://schemas.openxmlformats.org/officeDocument/2006/relationships" r:embed="rId335" cstate="print"/>
        <a:stretch>
          <a:fillRect/>
        </a:stretch>
      </xdr:blipFill>
      <xdr:spPr>
        <a:prstGeom prst="rect">
          <a:avLst/>
        </a:prstGeom>
      </xdr:spPr>
    </xdr:pic>
    <xdr:clientData/>
  </xdr:twoCellAnchor>
  <xdr:twoCellAnchor>
    <xdr:from>
      <xdr:col>26</xdr:col>
      <xdr:colOff>0</xdr:colOff>
      <xdr:row>108</xdr:row>
      <xdr:rowOff>0</xdr:rowOff>
    </xdr:from>
    <xdr:to>
      <xdr:col>27</xdr:col>
      <xdr:colOff>0</xdr:colOff>
      <xdr:row>108</xdr:row>
      <xdr:rowOff>1231688</xdr:rowOff>
    </xdr:to>
    <xdr:pic>
      <xdr:nvPicPr>
        <xdr:cNvPr id="342" name="Image 341" descr="Picture">
          <a:extLst>
            <a:ext uri="{FF2B5EF4-FFF2-40B4-BE49-F238E27FC236}">
              <a16:creationId xmlns:a16="http://schemas.microsoft.com/office/drawing/2014/main" id="{00000000-0008-0000-0000-000056010000}"/>
            </a:ext>
          </a:extLst>
        </xdr:cNvPr>
        <xdr:cNvPicPr/>
      </xdr:nvPicPr>
      <xdr:blipFill>
        <a:blip xmlns:r="http://schemas.openxmlformats.org/officeDocument/2006/relationships" r:embed="rId336" cstate="print"/>
        <a:stretch>
          <a:fillRect/>
        </a:stretch>
      </xdr:blipFill>
      <xdr:spPr>
        <a:prstGeom prst="rect">
          <a:avLst/>
        </a:prstGeom>
      </xdr:spPr>
    </xdr:pic>
    <xdr:clientData/>
  </xdr:twoCellAnchor>
  <xdr:twoCellAnchor>
    <xdr:from>
      <xdr:col>24</xdr:col>
      <xdr:colOff>0</xdr:colOff>
      <xdr:row>109</xdr:row>
      <xdr:rowOff>0</xdr:rowOff>
    </xdr:from>
    <xdr:to>
      <xdr:col>25</xdr:col>
      <xdr:colOff>0</xdr:colOff>
      <xdr:row>109</xdr:row>
      <xdr:rowOff>1231688</xdr:rowOff>
    </xdr:to>
    <xdr:pic>
      <xdr:nvPicPr>
        <xdr:cNvPr id="343" name="Image 342" descr="Picture">
          <a:extLst>
            <a:ext uri="{FF2B5EF4-FFF2-40B4-BE49-F238E27FC236}">
              <a16:creationId xmlns:a16="http://schemas.microsoft.com/office/drawing/2014/main" id="{00000000-0008-0000-0000-000057010000}"/>
            </a:ext>
          </a:extLst>
        </xdr:cNvPr>
        <xdr:cNvPicPr/>
      </xdr:nvPicPr>
      <xdr:blipFill>
        <a:blip xmlns:r="http://schemas.openxmlformats.org/officeDocument/2006/relationships" r:embed="rId337" cstate="print"/>
        <a:stretch>
          <a:fillRect/>
        </a:stretch>
      </xdr:blipFill>
      <xdr:spPr>
        <a:prstGeom prst="rect">
          <a:avLst/>
        </a:prstGeom>
      </xdr:spPr>
    </xdr:pic>
    <xdr:clientData/>
  </xdr:twoCellAnchor>
  <xdr:twoCellAnchor>
    <xdr:from>
      <xdr:col>25</xdr:col>
      <xdr:colOff>0</xdr:colOff>
      <xdr:row>109</xdr:row>
      <xdr:rowOff>0</xdr:rowOff>
    </xdr:from>
    <xdr:to>
      <xdr:col>26</xdr:col>
      <xdr:colOff>0</xdr:colOff>
      <xdr:row>109</xdr:row>
      <xdr:rowOff>1231688</xdr:rowOff>
    </xdr:to>
    <xdr:pic>
      <xdr:nvPicPr>
        <xdr:cNvPr id="344" name="Image 343" descr="Picture">
          <a:extLst>
            <a:ext uri="{FF2B5EF4-FFF2-40B4-BE49-F238E27FC236}">
              <a16:creationId xmlns:a16="http://schemas.microsoft.com/office/drawing/2014/main" id="{00000000-0008-0000-0000-000058010000}"/>
            </a:ext>
          </a:extLst>
        </xdr:cNvPr>
        <xdr:cNvPicPr/>
      </xdr:nvPicPr>
      <xdr:blipFill>
        <a:blip xmlns:r="http://schemas.openxmlformats.org/officeDocument/2006/relationships" r:embed="rId338" cstate="print"/>
        <a:stretch>
          <a:fillRect/>
        </a:stretch>
      </xdr:blipFill>
      <xdr:spPr>
        <a:prstGeom prst="rect">
          <a:avLst/>
        </a:prstGeom>
      </xdr:spPr>
    </xdr:pic>
    <xdr:clientData/>
  </xdr:twoCellAnchor>
  <xdr:twoCellAnchor>
    <xdr:from>
      <xdr:col>26</xdr:col>
      <xdr:colOff>0</xdr:colOff>
      <xdr:row>109</xdr:row>
      <xdr:rowOff>0</xdr:rowOff>
    </xdr:from>
    <xdr:to>
      <xdr:col>27</xdr:col>
      <xdr:colOff>0</xdr:colOff>
      <xdr:row>109</xdr:row>
      <xdr:rowOff>1231688</xdr:rowOff>
    </xdr:to>
    <xdr:pic>
      <xdr:nvPicPr>
        <xdr:cNvPr id="345" name="Image 344" descr="Picture">
          <a:extLst>
            <a:ext uri="{FF2B5EF4-FFF2-40B4-BE49-F238E27FC236}">
              <a16:creationId xmlns:a16="http://schemas.microsoft.com/office/drawing/2014/main" id="{00000000-0008-0000-0000-000059010000}"/>
            </a:ext>
          </a:extLst>
        </xdr:cNvPr>
        <xdr:cNvPicPr/>
      </xdr:nvPicPr>
      <xdr:blipFill>
        <a:blip xmlns:r="http://schemas.openxmlformats.org/officeDocument/2006/relationships" r:embed="rId339" cstate="print"/>
        <a:stretch>
          <a:fillRect/>
        </a:stretch>
      </xdr:blipFill>
      <xdr:spPr>
        <a:prstGeom prst="rect">
          <a:avLst/>
        </a:prstGeom>
      </xdr:spPr>
    </xdr:pic>
    <xdr:clientData/>
  </xdr:twoCellAnchor>
  <xdr:twoCellAnchor>
    <xdr:from>
      <xdr:col>27</xdr:col>
      <xdr:colOff>0</xdr:colOff>
      <xdr:row>109</xdr:row>
      <xdr:rowOff>0</xdr:rowOff>
    </xdr:from>
    <xdr:to>
      <xdr:col>27</xdr:col>
      <xdr:colOff>95250</xdr:colOff>
      <xdr:row>109</xdr:row>
      <xdr:rowOff>1231688</xdr:rowOff>
    </xdr:to>
    <xdr:pic>
      <xdr:nvPicPr>
        <xdr:cNvPr id="346" name="Image 345" descr="Picture">
          <a:extLst>
            <a:ext uri="{FF2B5EF4-FFF2-40B4-BE49-F238E27FC236}">
              <a16:creationId xmlns:a16="http://schemas.microsoft.com/office/drawing/2014/main" id="{00000000-0008-0000-0000-00005A010000}"/>
            </a:ext>
          </a:extLst>
        </xdr:cNvPr>
        <xdr:cNvPicPr/>
      </xdr:nvPicPr>
      <xdr:blipFill>
        <a:blip xmlns:r="http://schemas.openxmlformats.org/officeDocument/2006/relationships" r:embed="rId340" cstate="print"/>
        <a:stretch>
          <a:fillRect/>
        </a:stretch>
      </xdr:blipFill>
      <xdr:spPr>
        <a:prstGeom prst="rect">
          <a:avLst/>
        </a:prstGeom>
      </xdr:spPr>
    </xdr:pic>
    <xdr:clientData/>
  </xdr:twoCellAnchor>
  <xdr:twoCellAnchor>
    <xdr:from>
      <xdr:col>24</xdr:col>
      <xdr:colOff>0</xdr:colOff>
      <xdr:row>110</xdr:row>
      <xdr:rowOff>0</xdr:rowOff>
    </xdr:from>
    <xdr:to>
      <xdr:col>25</xdr:col>
      <xdr:colOff>0</xdr:colOff>
      <xdr:row>110</xdr:row>
      <xdr:rowOff>1231688</xdr:rowOff>
    </xdr:to>
    <xdr:pic>
      <xdr:nvPicPr>
        <xdr:cNvPr id="347" name="Image 346" descr="Picture">
          <a:extLst>
            <a:ext uri="{FF2B5EF4-FFF2-40B4-BE49-F238E27FC236}">
              <a16:creationId xmlns:a16="http://schemas.microsoft.com/office/drawing/2014/main" id="{00000000-0008-0000-0000-00005B010000}"/>
            </a:ext>
          </a:extLst>
        </xdr:cNvPr>
        <xdr:cNvPicPr/>
      </xdr:nvPicPr>
      <xdr:blipFill>
        <a:blip xmlns:r="http://schemas.openxmlformats.org/officeDocument/2006/relationships" r:embed="rId341" cstate="print"/>
        <a:stretch>
          <a:fillRect/>
        </a:stretch>
      </xdr:blipFill>
      <xdr:spPr>
        <a:prstGeom prst="rect">
          <a:avLst/>
        </a:prstGeom>
      </xdr:spPr>
    </xdr:pic>
    <xdr:clientData/>
  </xdr:twoCellAnchor>
  <xdr:twoCellAnchor>
    <xdr:from>
      <xdr:col>25</xdr:col>
      <xdr:colOff>0</xdr:colOff>
      <xdr:row>110</xdr:row>
      <xdr:rowOff>0</xdr:rowOff>
    </xdr:from>
    <xdr:to>
      <xdr:col>25</xdr:col>
      <xdr:colOff>971550</xdr:colOff>
      <xdr:row>110</xdr:row>
      <xdr:rowOff>1231688</xdr:rowOff>
    </xdr:to>
    <xdr:pic>
      <xdr:nvPicPr>
        <xdr:cNvPr id="348" name="Image 347" descr="Picture">
          <a:extLst>
            <a:ext uri="{FF2B5EF4-FFF2-40B4-BE49-F238E27FC236}">
              <a16:creationId xmlns:a16="http://schemas.microsoft.com/office/drawing/2014/main" id="{00000000-0008-0000-0000-00005C010000}"/>
            </a:ext>
          </a:extLst>
        </xdr:cNvPr>
        <xdr:cNvPicPr/>
      </xdr:nvPicPr>
      <xdr:blipFill>
        <a:blip xmlns:r="http://schemas.openxmlformats.org/officeDocument/2006/relationships" r:embed="rId342" cstate="print"/>
        <a:stretch>
          <a:fillRect/>
        </a:stretch>
      </xdr:blipFill>
      <xdr:spPr>
        <a:prstGeom prst="rect">
          <a:avLst/>
        </a:prstGeom>
      </xdr:spPr>
    </xdr:pic>
    <xdr:clientData/>
  </xdr:twoCellAnchor>
  <xdr:twoCellAnchor>
    <xdr:from>
      <xdr:col>25</xdr:col>
      <xdr:colOff>0</xdr:colOff>
      <xdr:row>110</xdr:row>
      <xdr:rowOff>0</xdr:rowOff>
    </xdr:from>
    <xdr:to>
      <xdr:col>26</xdr:col>
      <xdr:colOff>0</xdr:colOff>
      <xdr:row>110</xdr:row>
      <xdr:rowOff>1231688</xdr:rowOff>
    </xdr:to>
    <xdr:pic>
      <xdr:nvPicPr>
        <xdr:cNvPr id="349" name="Image 348" descr="Picture">
          <a:extLst>
            <a:ext uri="{FF2B5EF4-FFF2-40B4-BE49-F238E27FC236}">
              <a16:creationId xmlns:a16="http://schemas.microsoft.com/office/drawing/2014/main" id="{00000000-0008-0000-0000-00005D010000}"/>
            </a:ext>
          </a:extLst>
        </xdr:cNvPr>
        <xdr:cNvPicPr/>
      </xdr:nvPicPr>
      <xdr:blipFill>
        <a:blip xmlns:r="http://schemas.openxmlformats.org/officeDocument/2006/relationships" r:embed="rId343" cstate="print"/>
        <a:stretch>
          <a:fillRect/>
        </a:stretch>
      </xdr:blipFill>
      <xdr:spPr>
        <a:prstGeom prst="rect">
          <a:avLst/>
        </a:prstGeom>
      </xdr:spPr>
    </xdr:pic>
    <xdr:clientData/>
  </xdr:twoCellAnchor>
  <xdr:twoCellAnchor>
    <xdr:from>
      <xdr:col>26</xdr:col>
      <xdr:colOff>0</xdr:colOff>
      <xdr:row>110</xdr:row>
      <xdr:rowOff>0</xdr:rowOff>
    </xdr:from>
    <xdr:to>
      <xdr:col>27</xdr:col>
      <xdr:colOff>0</xdr:colOff>
      <xdr:row>110</xdr:row>
      <xdr:rowOff>1231688</xdr:rowOff>
    </xdr:to>
    <xdr:pic>
      <xdr:nvPicPr>
        <xdr:cNvPr id="350" name="Image 349" descr="Picture">
          <a:extLst>
            <a:ext uri="{FF2B5EF4-FFF2-40B4-BE49-F238E27FC236}">
              <a16:creationId xmlns:a16="http://schemas.microsoft.com/office/drawing/2014/main" id="{00000000-0008-0000-0000-00005E010000}"/>
            </a:ext>
          </a:extLst>
        </xdr:cNvPr>
        <xdr:cNvPicPr/>
      </xdr:nvPicPr>
      <xdr:blipFill>
        <a:blip xmlns:r="http://schemas.openxmlformats.org/officeDocument/2006/relationships" r:embed="rId344" cstate="print"/>
        <a:stretch>
          <a:fillRect/>
        </a:stretch>
      </xdr:blipFill>
      <xdr:spPr>
        <a:prstGeom prst="rect">
          <a:avLst/>
        </a:prstGeom>
      </xdr:spPr>
    </xdr:pic>
    <xdr:clientData/>
  </xdr:twoCellAnchor>
  <xdr:twoCellAnchor>
    <xdr:from>
      <xdr:col>24</xdr:col>
      <xdr:colOff>0</xdr:colOff>
      <xdr:row>111</xdr:row>
      <xdr:rowOff>0</xdr:rowOff>
    </xdr:from>
    <xdr:to>
      <xdr:col>25</xdr:col>
      <xdr:colOff>0</xdr:colOff>
      <xdr:row>111</xdr:row>
      <xdr:rowOff>1231688</xdr:rowOff>
    </xdr:to>
    <xdr:pic>
      <xdr:nvPicPr>
        <xdr:cNvPr id="351" name="Image 350" descr="Picture">
          <a:extLst>
            <a:ext uri="{FF2B5EF4-FFF2-40B4-BE49-F238E27FC236}">
              <a16:creationId xmlns:a16="http://schemas.microsoft.com/office/drawing/2014/main" id="{00000000-0008-0000-0000-00005F010000}"/>
            </a:ext>
          </a:extLst>
        </xdr:cNvPr>
        <xdr:cNvPicPr/>
      </xdr:nvPicPr>
      <xdr:blipFill>
        <a:blip xmlns:r="http://schemas.openxmlformats.org/officeDocument/2006/relationships" r:embed="rId345" cstate="print"/>
        <a:stretch>
          <a:fillRect/>
        </a:stretch>
      </xdr:blipFill>
      <xdr:spPr>
        <a:prstGeom prst="rect">
          <a:avLst/>
        </a:prstGeom>
      </xdr:spPr>
    </xdr:pic>
    <xdr:clientData/>
  </xdr:twoCellAnchor>
  <xdr:twoCellAnchor>
    <xdr:from>
      <xdr:col>25</xdr:col>
      <xdr:colOff>0</xdr:colOff>
      <xdr:row>111</xdr:row>
      <xdr:rowOff>0</xdr:rowOff>
    </xdr:from>
    <xdr:to>
      <xdr:col>25</xdr:col>
      <xdr:colOff>971550</xdr:colOff>
      <xdr:row>111</xdr:row>
      <xdr:rowOff>1231688</xdr:rowOff>
    </xdr:to>
    <xdr:pic>
      <xdr:nvPicPr>
        <xdr:cNvPr id="352" name="Image 351" descr="Picture">
          <a:extLst>
            <a:ext uri="{FF2B5EF4-FFF2-40B4-BE49-F238E27FC236}">
              <a16:creationId xmlns:a16="http://schemas.microsoft.com/office/drawing/2014/main" id="{00000000-0008-0000-0000-000060010000}"/>
            </a:ext>
          </a:extLst>
        </xdr:cNvPr>
        <xdr:cNvPicPr/>
      </xdr:nvPicPr>
      <xdr:blipFill>
        <a:blip xmlns:r="http://schemas.openxmlformats.org/officeDocument/2006/relationships" r:embed="rId346" cstate="print"/>
        <a:stretch>
          <a:fillRect/>
        </a:stretch>
      </xdr:blipFill>
      <xdr:spPr>
        <a:prstGeom prst="rect">
          <a:avLst/>
        </a:prstGeom>
      </xdr:spPr>
    </xdr:pic>
    <xdr:clientData/>
  </xdr:twoCellAnchor>
  <xdr:twoCellAnchor>
    <xdr:from>
      <xdr:col>25</xdr:col>
      <xdr:colOff>0</xdr:colOff>
      <xdr:row>111</xdr:row>
      <xdr:rowOff>0</xdr:rowOff>
    </xdr:from>
    <xdr:to>
      <xdr:col>26</xdr:col>
      <xdr:colOff>0</xdr:colOff>
      <xdr:row>111</xdr:row>
      <xdr:rowOff>1231688</xdr:rowOff>
    </xdr:to>
    <xdr:pic>
      <xdr:nvPicPr>
        <xdr:cNvPr id="353" name="Image 352" descr="Picture">
          <a:extLst>
            <a:ext uri="{FF2B5EF4-FFF2-40B4-BE49-F238E27FC236}">
              <a16:creationId xmlns:a16="http://schemas.microsoft.com/office/drawing/2014/main" id="{00000000-0008-0000-0000-000061010000}"/>
            </a:ext>
          </a:extLst>
        </xdr:cNvPr>
        <xdr:cNvPicPr/>
      </xdr:nvPicPr>
      <xdr:blipFill>
        <a:blip xmlns:r="http://schemas.openxmlformats.org/officeDocument/2006/relationships" r:embed="rId347" cstate="print"/>
        <a:stretch>
          <a:fillRect/>
        </a:stretch>
      </xdr:blipFill>
      <xdr:spPr>
        <a:prstGeom prst="rect">
          <a:avLst/>
        </a:prstGeom>
      </xdr:spPr>
    </xdr:pic>
    <xdr:clientData/>
  </xdr:twoCellAnchor>
  <xdr:twoCellAnchor>
    <xdr:from>
      <xdr:col>26</xdr:col>
      <xdr:colOff>0</xdr:colOff>
      <xdr:row>111</xdr:row>
      <xdr:rowOff>0</xdr:rowOff>
    </xdr:from>
    <xdr:to>
      <xdr:col>27</xdr:col>
      <xdr:colOff>0</xdr:colOff>
      <xdr:row>111</xdr:row>
      <xdr:rowOff>1231688</xdr:rowOff>
    </xdr:to>
    <xdr:pic>
      <xdr:nvPicPr>
        <xdr:cNvPr id="354" name="Image 353" descr="Picture">
          <a:extLst>
            <a:ext uri="{FF2B5EF4-FFF2-40B4-BE49-F238E27FC236}">
              <a16:creationId xmlns:a16="http://schemas.microsoft.com/office/drawing/2014/main" id="{00000000-0008-0000-0000-000062010000}"/>
            </a:ext>
          </a:extLst>
        </xdr:cNvPr>
        <xdr:cNvPicPr/>
      </xdr:nvPicPr>
      <xdr:blipFill>
        <a:blip xmlns:r="http://schemas.openxmlformats.org/officeDocument/2006/relationships" r:embed="rId348" cstate="print"/>
        <a:stretch>
          <a:fillRect/>
        </a:stretch>
      </xdr:blipFill>
      <xdr:spPr>
        <a:prstGeom prst="rect">
          <a:avLst/>
        </a:prstGeom>
      </xdr:spPr>
    </xdr:pic>
    <xdr:clientData/>
  </xdr:twoCellAnchor>
  <xdr:twoCellAnchor>
    <xdr:from>
      <xdr:col>24</xdr:col>
      <xdr:colOff>0</xdr:colOff>
      <xdr:row>112</xdr:row>
      <xdr:rowOff>0</xdr:rowOff>
    </xdr:from>
    <xdr:to>
      <xdr:col>25</xdr:col>
      <xdr:colOff>0</xdr:colOff>
      <xdr:row>112</xdr:row>
      <xdr:rowOff>1231688</xdr:rowOff>
    </xdr:to>
    <xdr:pic>
      <xdr:nvPicPr>
        <xdr:cNvPr id="355" name="Image 354" descr="Picture">
          <a:extLst>
            <a:ext uri="{FF2B5EF4-FFF2-40B4-BE49-F238E27FC236}">
              <a16:creationId xmlns:a16="http://schemas.microsoft.com/office/drawing/2014/main" id="{00000000-0008-0000-0000-000063010000}"/>
            </a:ext>
          </a:extLst>
        </xdr:cNvPr>
        <xdr:cNvPicPr/>
      </xdr:nvPicPr>
      <xdr:blipFill>
        <a:blip xmlns:r="http://schemas.openxmlformats.org/officeDocument/2006/relationships" r:embed="rId349" cstate="print"/>
        <a:stretch>
          <a:fillRect/>
        </a:stretch>
      </xdr:blipFill>
      <xdr:spPr>
        <a:prstGeom prst="rect">
          <a:avLst/>
        </a:prstGeom>
      </xdr:spPr>
    </xdr:pic>
    <xdr:clientData/>
  </xdr:twoCellAnchor>
  <xdr:twoCellAnchor>
    <xdr:from>
      <xdr:col>25</xdr:col>
      <xdr:colOff>0</xdr:colOff>
      <xdr:row>112</xdr:row>
      <xdr:rowOff>0</xdr:rowOff>
    </xdr:from>
    <xdr:to>
      <xdr:col>25</xdr:col>
      <xdr:colOff>971550</xdr:colOff>
      <xdr:row>112</xdr:row>
      <xdr:rowOff>1231688</xdr:rowOff>
    </xdr:to>
    <xdr:pic>
      <xdr:nvPicPr>
        <xdr:cNvPr id="356" name="Image 355" descr="Picture">
          <a:extLst>
            <a:ext uri="{FF2B5EF4-FFF2-40B4-BE49-F238E27FC236}">
              <a16:creationId xmlns:a16="http://schemas.microsoft.com/office/drawing/2014/main" id="{00000000-0008-0000-0000-000064010000}"/>
            </a:ext>
          </a:extLst>
        </xdr:cNvPr>
        <xdr:cNvPicPr/>
      </xdr:nvPicPr>
      <xdr:blipFill>
        <a:blip xmlns:r="http://schemas.openxmlformats.org/officeDocument/2006/relationships" r:embed="rId350" cstate="print"/>
        <a:stretch>
          <a:fillRect/>
        </a:stretch>
      </xdr:blipFill>
      <xdr:spPr>
        <a:prstGeom prst="rect">
          <a:avLst/>
        </a:prstGeom>
      </xdr:spPr>
    </xdr:pic>
    <xdr:clientData/>
  </xdr:twoCellAnchor>
  <xdr:twoCellAnchor>
    <xdr:from>
      <xdr:col>25</xdr:col>
      <xdr:colOff>0</xdr:colOff>
      <xdr:row>112</xdr:row>
      <xdr:rowOff>0</xdr:rowOff>
    </xdr:from>
    <xdr:to>
      <xdr:col>26</xdr:col>
      <xdr:colOff>0</xdr:colOff>
      <xdr:row>112</xdr:row>
      <xdr:rowOff>1231688</xdr:rowOff>
    </xdr:to>
    <xdr:pic>
      <xdr:nvPicPr>
        <xdr:cNvPr id="357" name="Image 356" descr="Picture">
          <a:extLst>
            <a:ext uri="{FF2B5EF4-FFF2-40B4-BE49-F238E27FC236}">
              <a16:creationId xmlns:a16="http://schemas.microsoft.com/office/drawing/2014/main" id="{00000000-0008-0000-0000-000065010000}"/>
            </a:ext>
          </a:extLst>
        </xdr:cNvPr>
        <xdr:cNvPicPr/>
      </xdr:nvPicPr>
      <xdr:blipFill>
        <a:blip xmlns:r="http://schemas.openxmlformats.org/officeDocument/2006/relationships" r:embed="rId351" cstate="print"/>
        <a:stretch>
          <a:fillRect/>
        </a:stretch>
      </xdr:blipFill>
      <xdr:spPr>
        <a:prstGeom prst="rect">
          <a:avLst/>
        </a:prstGeom>
      </xdr:spPr>
    </xdr:pic>
    <xdr:clientData/>
  </xdr:twoCellAnchor>
  <xdr:twoCellAnchor>
    <xdr:from>
      <xdr:col>26</xdr:col>
      <xdr:colOff>0</xdr:colOff>
      <xdr:row>112</xdr:row>
      <xdr:rowOff>0</xdr:rowOff>
    </xdr:from>
    <xdr:to>
      <xdr:col>27</xdr:col>
      <xdr:colOff>0</xdr:colOff>
      <xdr:row>112</xdr:row>
      <xdr:rowOff>1231688</xdr:rowOff>
    </xdr:to>
    <xdr:pic>
      <xdr:nvPicPr>
        <xdr:cNvPr id="358" name="Image 357" descr="Picture">
          <a:extLst>
            <a:ext uri="{FF2B5EF4-FFF2-40B4-BE49-F238E27FC236}">
              <a16:creationId xmlns:a16="http://schemas.microsoft.com/office/drawing/2014/main" id="{00000000-0008-0000-0000-000066010000}"/>
            </a:ext>
          </a:extLst>
        </xdr:cNvPr>
        <xdr:cNvPicPr/>
      </xdr:nvPicPr>
      <xdr:blipFill>
        <a:blip xmlns:r="http://schemas.openxmlformats.org/officeDocument/2006/relationships" r:embed="rId352" cstate="print"/>
        <a:stretch>
          <a:fillRect/>
        </a:stretch>
      </xdr:blipFill>
      <xdr:spPr>
        <a:prstGeom prst="rect">
          <a:avLst/>
        </a:prstGeom>
      </xdr:spPr>
    </xdr:pic>
    <xdr:clientData/>
  </xdr:twoCellAnchor>
  <xdr:twoCellAnchor>
    <xdr:from>
      <xdr:col>24</xdr:col>
      <xdr:colOff>0</xdr:colOff>
      <xdr:row>113</xdr:row>
      <xdr:rowOff>0</xdr:rowOff>
    </xdr:from>
    <xdr:to>
      <xdr:col>25</xdr:col>
      <xdr:colOff>0</xdr:colOff>
      <xdr:row>113</xdr:row>
      <xdr:rowOff>1231688</xdr:rowOff>
    </xdr:to>
    <xdr:pic>
      <xdr:nvPicPr>
        <xdr:cNvPr id="359" name="Image 358" descr="Picture">
          <a:extLst>
            <a:ext uri="{FF2B5EF4-FFF2-40B4-BE49-F238E27FC236}">
              <a16:creationId xmlns:a16="http://schemas.microsoft.com/office/drawing/2014/main" id="{00000000-0008-0000-0000-000067010000}"/>
            </a:ext>
          </a:extLst>
        </xdr:cNvPr>
        <xdr:cNvPicPr/>
      </xdr:nvPicPr>
      <xdr:blipFill>
        <a:blip xmlns:r="http://schemas.openxmlformats.org/officeDocument/2006/relationships" r:embed="rId353" cstate="print"/>
        <a:stretch>
          <a:fillRect/>
        </a:stretch>
      </xdr:blipFill>
      <xdr:spPr>
        <a:prstGeom prst="rect">
          <a:avLst/>
        </a:prstGeom>
      </xdr:spPr>
    </xdr:pic>
    <xdr:clientData/>
  </xdr:twoCellAnchor>
  <xdr:twoCellAnchor>
    <xdr:from>
      <xdr:col>25</xdr:col>
      <xdr:colOff>0</xdr:colOff>
      <xdr:row>113</xdr:row>
      <xdr:rowOff>0</xdr:rowOff>
    </xdr:from>
    <xdr:to>
      <xdr:col>26</xdr:col>
      <xdr:colOff>0</xdr:colOff>
      <xdr:row>113</xdr:row>
      <xdr:rowOff>1231688</xdr:rowOff>
    </xdr:to>
    <xdr:pic>
      <xdr:nvPicPr>
        <xdr:cNvPr id="360" name="Image 359" descr="Picture">
          <a:extLst>
            <a:ext uri="{FF2B5EF4-FFF2-40B4-BE49-F238E27FC236}">
              <a16:creationId xmlns:a16="http://schemas.microsoft.com/office/drawing/2014/main" id="{00000000-0008-0000-0000-000068010000}"/>
            </a:ext>
          </a:extLst>
        </xdr:cNvPr>
        <xdr:cNvPicPr/>
      </xdr:nvPicPr>
      <xdr:blipFill>
        <a:blip xmlns:r="http://schemas.openxmlformats.org/officeDocument/2006/relationships" r:embed="rId354" cstate="print"/>
        <a:stretch>
          <a:fillRect/>
        </a:stretch>
      </xdr:blipFill>
      <xdr:spPr>
        <a:prstGeom prst="rect">
          <a:avLst/>
        </a:prstGeom>
      </xdr:spPr>
    </xdr:pic>
    <xdr:clientData/>
  </xdr:twoCellAnchor>
  <xdr:twoCellAnchor>
    <xdr:from>
      <xdr:col>26</xdr:col>
      <xdr:colOff>0</xdr:colOff>
      <xdr:row>113</xdr:row>
      <xdr:rowOff>0</xdr:rowOff>
    </xdr:from>
    <xdr:to>
      <xdr:col>27</xdr:col>
      <xdr:colOff>0</xdr:colOff>
      <xdr:row>113</xdr:row>
      <xdr:rowOff>1231688</xdr:rowOff>
    </xdr:to>
    <xdr:pic>
      <xdr:nvPicPr>
        <xdr:cNvPr id="361" name="Image 360" descr="Picture">
          <a:extLst>
            <a:ext uri="{FF2B5EF4-FFF2-40B4-BE49-F238E27FC236}">
              <a16:creationId xmlns:a16="http://schemas.microsoft.com/office/drawing/2014/main" id="{00000000-0008-0000-0000-000069010000}"/>
            </a:ext>
          </a:extLst>
        </xdr:cNvPr>
        <xdr:cNvPicPr/>
      </xdr:nvPicPr>
      <xdr:blipFill>
        <a:blip xmlns:r="http://schemas.openxmlformats.org/officeDocument/2006/relationships" r:embed="rId355" cstate="print"/>
        <a:stretch>
          <a:fillRect/>
        </a:stretch>
      </xdr:blipFill>
      <xdr:spPr>
        <a:prstGeom prst="rect">
          <a:avLst/>
        </a:prstGeom>
      </xdr:spPr>
    </xdr:pic>
    <xdr:clientData/>
  </xdr:twoCellAnchor>
  <xdr:twoCellAnchor>
    <xdr:from>
      <xdr:col>24</xdr:col>
      <xdr:colOff>0</xdr:colOff>
      <xdr:row>114</xdr:row>
      <xdr:rowOff>0</xdr:rowOff>
    </xdr:from>
    <xdr:to>
      <xdr:col>25</xdr:col>
      <xdr:colOff>0</xdr:colOff>
      <xdr:row>114</xdr:row>
      <xdr:rowOff>1231688</xdr:rowOff>
    </xdr:to>
    <xdr:pic>
      <xdr:nvPicPr>
        <xdr:cNvPr id="362" name="Image 361" descr="Picture">
          <a:extLst>
            <a:ext uri="{FF2B5EF4-FFF2-40B4-BE49-F238E27FC236}">
              <a16:creationId xmlns:a16="http://schemas.microsoft.com/office/drawing/2014/main" id="{00000000-0008-0000-0000-00006A010000}"/>
            </a:ext>
          </a:extLst>
        </xdr:cNvPr>
        <xdr:cNvPicPr/>
      </xdr:nvPicPr>
      <xdr:blipFill>
        <a:blip xmlns:r="http://schemas.openxmlformats.org/officeDocument/2006/relationships" r:embed="rId356" cstate="print"/>
        <a:stretch>
          <a:fillRect/>
        </a:stretch>
      </xdr:blipFill>
      <xdr:spPr>
        <a:prstGeom prst="rect">
          <a:avLst/>
        </a:prstGeom>
      </xdr:spPr>
    </xdr:pic>
    <xdr:clientData/>
  </xdr:twoCellAnchor>
  <xdr:twoCellAnchor>
    <xdr:from>
      <xdr:col>25</xdr:col>
      <xdr:colOff>0</xdr:colOff>
      <xdr:row>114</xdr:row>
      <xdr:rowOff>0</xdr:rowOff>
    </xdr:from>
    <xdr:to>
      <xdr:col>26</xdr:col>
      <xdr:colOff>0</xdr:colOff>
      <xdr:row>114</xdr:row>
      <xdr:rowOff>1231688</xdr:rowOff>
    </xdr:to>
    <xdr:pic>
      <xdr:nvPicPr>
        <xdr:cNvPr id="363" name="Image 362" descr="Picture">
          <a:extLst>
            <a:ext uri="{FF2B5EF4-FFF2-40B4-BE49-F238E27FC236}">
              <a16:creationId xmlns:a16="http://schemas.microsoft.com/office/drawing/2014/main" id="{00000000-0008-0000-0000-00006B010000}"/>
            </a:ext>
          </a:extLst>
        </xdr:cNvPr>
        <xdr:cNvPicPr/>
      </xdr:nvPicPr>
      <xdr:blipFill>
        <a:blip xmlns:r="http://schemas.openxmlformats.org/officeDocument/2006/relationships" r:embed="rId357" cstate="print"/>
        <a:stretch>
          <a:fillRect/>
        </a:stretch>
      </xdr:blipFill>
      <xdr:spPr>
        <a:prstGeom prst="rect">
          <a:avLst/>
        </a:prstGeom>
      </xdr:spPr>
    </xdr:pic>
    <xdr:clientData/>
  </xdr:twoCellAnchor>
  <xdr:twoCellAnchor>
    <xdr:from>
      <xdr:col>26</xdr:col>
      <xdr:colOff>0</xdr:colOff>
      <xdr:row>114</xdr:row>
      <xdr:rowOff>0</xdr:rowOff>
    </xdr:from>
    <xdr:to>
      <xdr:col>27</xdr:col>
      <xdr:colOff>0</xdr:colOff>
      <xdr:row>114</xdr:row>
      <xdr:rowOff>1231688</xdr:rowOff>
    </xdr:to>
    <xdr:pic>
      <xdr:nvPicPr>
        <xdr:cNvPr id="364" name="Image 363" descr="Picture">
          <a:extLst>
            <a:ext uri="{FF2B5EF4-FFF2-40B4-BE49-F238E27FC236}">
              <a16:creationId xmlns:a16="http://schemas.microsoft.com/office/drawing/2014/main" id="{00000000-0008-0000-0000-00006C010000}"/>
            </a:ext>
          </a:extLst>
        </xdr:cNvPr>
        <xdr:cNvPicPr/>
      </xdr:nvPicPr>
      <xdr:blipFill>
        <a:blip xmlns:r="http://schemas.openxmlformats.org/officeDocument/2006/relationships" r:embed="rId358" cstate="print"/>
        <a:stretch>
          <a:fillRect/>
        </a:stretch>
      </xdr:blipFill>
      <xdr:spPr>
        <a:prstGeom prst="rect">
          <a:avLst/>
        </a:prstGeom>
      </xdr:spPr>
    </xdr:pic>
    <xdr:clientData/>
  </xdr:twoCellAnchor>
  <xdr:twoCellAnchor>
    <xdr:from>
      <xdr:col>24</xdr:col>
      <xdr:colOff>0</xdr:colOff>
      <xdr:row>115</xdr:row>
      <xdr:rowOff>0</xdr:rowOff>
    </xdr:from>
    <xdr:to>
      <xdr:col>25</xdr:col>
      <xdr:colOff>0</xdr:colOff>
      <xdr:row>115</xdr:row>
      <xdr:rowOff>1231688</xdr:rowOff>
    </xdr:to>
    <xdr:pic>
      <xdr:nvPicPr>
        <xdr:cNvPr id="365" name="Image 364" descr="Picture">
          <a:extLst>
            <a:ext uri="{FF2B5EF4-FFF2-40B4-BE49-F238E27FC236}">
              <a16:creationId xmlns:a16="http://schemas.microsoft.com/office/drawing/2014/main" id="{00000000-0008-0000-0000-00006D010000}"/>
            </a:ext>
          </a:extLst>
        </xdr:cNvPr>
        <xdr:cNvPicPr/>
      </xdr:nvPicPr>
      <xdr:blipFill>
        <a:blip xmlns:r="http://schemas.openxmlformats.org/officeDocument/2006/relationships" r:embed="rId359" cstate="print"/>
        <a:stretch>
          <a:fillRect/>
        </a:stretch>
      </xdr:blipFill>
      <xdr:spPr>
        <a:prstGeom prst="rect">
          <a:avLst/>
        </a:prstGeom>
      </xdr:spPr>
    </xdr:pic>
    <xdr:clientData/>
  </xdr:twoCellAnchor>
  <xdr:twoCellAnchor>
    <xdr:from>
      <xdr:col>25</xdr:col>
      <xdr:colOff>0</xdr:colOff>
      <xdr:row>115</xdr:row>
      <xdr:rowOff>0</xdr:rowOff>
    </xdr:from>
    <xdr:to>
      <xdr:col>26</xdr:col>
      <xdr:colOff>0</xdr:colOff>
      <xdr:row>115</xdr:row>
      <xdr:rowOff>1231688</xdr:rowOff>
    </xdr:to>
    <xdr:pic>
      <xdr:nvPicPr>
        <xdr:cNvPr id="366" name="Image 365" descr="Picture">
          <a:extLst>
            <a:ext uri="{FF2B5EF4-FFF2-40B4-BE49-F238E27FC236}">
              <a16:creationId xmlns:a16="http://schemas.microsoft.com/office/drawing/2014/main" id="{00000000-0008-0000-0000-00006E010000}"/>
            </a:ext>
          </a:extLst>
        </xdr:cNvPr>
        <xdr:cNvPicPr/>
      </xdr:nvPicPr>
      <xdr:blipFill>
        <a:blip xmlns:r="http://schemas.openxmlformats.org/officeDocument/2006/relationships" r:embed="rId360" cstate="print"/>
        <a:stretch>
          <a:fillRect/>
        </a:stretch>
      </xdr:blipFill>
      <xdr:spPr>
        <a:prstGeom prst="rect">
          <a:avLst/>
        </a:prstGeom>
      </xdr:spPr>
    </xdr:pic>
    <xdr:clientData/>
  </xdr:twoCellAnchor>
  <xdr:twoCellAnchor>
    <xdr:from>
      <xdr:col>26</xdr:col>
      <xdr:colOff>0</xdr:colOff>
      <xdr:row>115</xdr:row>
      <xdr:rowOff>0</xdr:rowOff>
    </xdr:from>
    <xdr:to>
      <xdr:col>27</xdr:col>
      <xdr:colOff>0</xdr:colOff>
      <xdr:row>115</xdr:row>
      <xdr:rowOff>1231688</xdr:rowOff>
    </xdr:to>
    <xdr:pic>
      <xdr:nvPicPr>
        <xdr:cNvPr id="367" name="Image 366" descr="Picture">
          <a:extLst>
            <a:ext uri="{FF2B5EF4-FFF2-40B4-BE49-F238E27FC236}">
              <a16:creationId xmlns:a16="http://schemas.microsoft.com/office/drawing/2014/main" id="{00000000-0008-0000-0000-00006F010000}"/>
            </a:ext>
          </a:extLst>
        </xdr:cNvPr>
        <xdr:cNvPicPr/>
      </xdr:nvPicPr>
      <xdr:blipFill>
        <a:blip xmlns:r="http://schemas.openxmlformats.org/officeDocument/2006/relationships" r:embed="rId361" cstate="print"/>
        <a:stretch>
          <a:fillRect/>
        </a:stretch>
      </xdr:blipFill>
      <xdr:spPr>
        <a:prstGeom prst="rect">
          <a:avLst/>
        </a:prstGeom>
      </xdr:spPr>
    </xdr:pic>
    <xdr:clientData/>
  </xdr:twoCellAnchor>
  <xdr:twoCellAnchor>
    <xdr:from>
      <xdr:col>24</xdr:col>
      <xdr:colOff>0</xdr:colOff>
      <xdr:row>116</xdr:row>
      <xdr:rowOff>0</xdr:rowOff>
    </xdr:from>
    <xdr:to>
      <xdr:col>25</xdr:col>
      <xdr:colOff>0</xdr:colOff>
      <xdr:row>116</xdr:row>
      <xdr:rowOff>1231688</xdr:rowOff>
    </xdr:to>
    <xdr:pic>
      <xdr:nvPicPr>
        <xdr:cNvPr id="368" name="Image 367" descr="Picture">
          <a:extLst>
            <a:ext uri="{FF2B5EF4-FFF2-40B4-BE49-F238E27FC236}">
              <a16:creationId xmlns:a16="http://schemas.microsoft.com/office/drawing/2014/main" id="{00000000-0008-0000-0000-000070010000}"/>
            </a:ext>
          </a:extLst>
        </xdr:cNvPr>
        <xdr:cNvPicPr/>
      </xdr:nvPicPr>
      <xdr:blipFill>
        <a:blip xmlns:r="http://schemas.openxmlformats.org/officeDocument/2006/relationships" r:embed="rId362" cstate="print"/>
        <a:stretch>
          <a:fillRect/>
        </a:stretch>
      </xdr:blipFill>
      <xdr:spPr>
        <a:prstGeom prst="rect">
          <a:avLst/>
        </a:prstGeom>
      </xdr:spPr>
    </xdr:pic>
    <xdr:clientData/>
  </xdr:twoCellAnchor>
  <xdr:twoCellAnchor>
    <xdr:from>
      <xdr:col>25</xdr:col>
      <xdr:colOff>0</xdr:colOff>
      <xdr:row>116</xdr:row>
      <xdr:rowOff>0</xdr:rowOff>
    </xdr:from>
    <xdr:to>
      <xdr:col>26</xdr:col>
      <xdr:colOff>0</xdr:colOff>
      <xdr:row>116</xdr:row>
      <xdr:rowOff>1231688</xdr:rowOff>
    </xdr:to>
    <xdr:pic>
      <xdr:nvPicPr>
        <xdr:cNvPr id="369" name="Image 368" descr="Picture">
          <a:extLst>
            <a:ext uri="{FF2B5EF4-FFF2-40B4-BE49-F238E27FC236}">
              <a16:creationId xmlns:a16="http://schemas.microsoft.com/office/drawing/2014/main" id="{00000000-0008-0000-0000-000071010000}"/>
            </a:ext>
          </a:extLst>
        </xdr:cNvPr>
        <xdr:cNvPicPr/>
      </xdr:nvPicPr>
      <xdr:blipFill>
        <a:blip xmlns:r="http://schemas.openxmlformats.org/officeDocument/2006/relationships" r:embed="rId363" cstate="print"/>
        <a:stretch>
          <a:fillRect/>
        </a:stretch>
      </xdr:blipFill>
      <xdr:spPr>
        <a:prstGeom prst="rect">
          <a:avLst/>
        </a:prstGeom>
      </xdr:spPr>
    </xdr:pic>
    <xdr:clientData/>
  </xdr:twoCellAnchor>
  <xdr:twoCellAnchor>
    <xdr:from>
      <xdr:col>26</xdr:col>
      <xdr:colOff>0</xdr:colOff>
      <xdr:row>116</xdr:row>
      <xdr:rowOff>0</xdr:rowOff>
    </xdr:from>
    <xdr:to>
      <xdr:col>27</xdr:col>
      <xdr:colOff>0</xdr:colOff>
      <xdr:row>116</xdr:row>
      <xdr:rowOff>1231688</xdr:rowOff>
    </xdr:to>
    <xdr:pic>
      <xdr:nvPicPr>
        <xdr:cNvPr id="370" name="Image 369" descr="Picture">
          <a:extLst>
            <a:ext uri="{FF2B5EF4-FFF2-40B4-BE49-F238E27FC236}">
              <a16:creationId xmlns:a16="http://schemas.microsoft.com/office/drawing/2014/main" id="{00000000-0008-0000-0000-000072010000}"/>
            </a:ext>
          </a:extLst>
        </xdr:cNvPr>
        <xdr:cNvPicPr/>
      </xdr:nvPicPr>
      <xdr:blipFill>
        <a:blip xmlns:r="http://schemas.openxmlformats.org/officeDocument/2006/relationships" r:embed="rId364" cstate="print"/>
        <a:stretch>
          <a:fillRect/>
        </a:stretch>
      </xdr:blipFill>
      <xdr:spPr>
        <a:prstGeom prst="rect">
          <a:avLst/>
        </a:prstGeom>
      </xdr:spPr>
    </xdr:pic>
    <xdr:clientData/>
  </xdr:twoCellAnchor>
  <xdr:twoCellAnchor>
    <xdr:from>
      <xdr:col>24</xdr:col>
      <xdr:colOff>0</xdr:colOff>
      <xdr:row>117</xdr:row>
      <xdr:rowOff>0</xdr:rowOff>
    </xdr:from>
    <xdr:to>
      <xdr:col>25</xdr:col>
      <xdr:colOff>0</xdr:colOff>
      <xdr:row>117</xdr:row>
      <xdr:rowOff>1231688</xdr:rowOff>
    </xdr:to>
    <xdr:pic>
      <xdr:nvPicPr>
        <xdr:cNvPr id="371" name="Image 370" descr="Picture">
          <a:extLst>
            <a:ext uri="{FF2B5EF4-FFF2-40B4-BE49-F238E27FC236}">
              <a16:creationId xmlns:a16="http://schemas.microsoft.com/office/drawing/2014/main" id="{00000000-0008-0000-0000-000073010000}"/>
            </a:ext>
          </a:extLst>
        </xdr:cNvPr>
        <xdr:cNvPicPr/>
      </xdr:nvPicPr>
      <xdr:blipFill>
        <a:blip xmlns:r="http://schemas.openxmlformats.org/officeDocument/2006/relationships" r:embed="rId365" cstate="print"/>
        <a:stretch>
          <a:fillRect/>
        </a:stretch>
      </xdr:blipFill>
      <xdr:spPr>
        <a:prstGeom prst="rect">
          <a:avLst/>
        </a:prstGeom>
      </xdr:spPr>
    </xdr:pic>
    <xdr:clientData/>
  </xdr:twoCellAnchor>
  <xdr:twoCellAnchor>
    <xdr:from>
      <xdr:col>25</xdr:col>
      <xdr:colOff>0</xdr:colOff>
      <xdr:row>117</xdr:row>
      <xdr:rowOff>0</xdr:rowOff>
    </xdr:from>
    <xdr:to>
      <xdr:col>26</xdr:col>
      <xdr:colOff>0</xdr:colOff>
      <xdr:row>117</xdr:row>
      <xdr:rowOff>1231688</xdr:rowOff>
    </xdr:to>
    <xdr:pic>
      <xdr:nvPicPr>
        <xdr:cNvPr id="372" name="Image 371" descr="Picture">
          <a:extLst>
            <a:ext uri="{FF2B5EF4-FFF2-40B4-BE49-F238E27FC236}">
              <a16:creationId xmlns:a16="http://schemas.microsoft.com/office/drawing/2014/main" id="{00000000-0008-0000-0000-000074010000}"/>
            </a:ext>
          </a:extLst>
        </xdr:cNvPr>
        <xdr:cNvPicPr/>
      </xdr:nvPicPr>
      <xdr:blipFill>
        <a:blip xmlns:r="http://schemas.openxmlformats.org/officeDocument/2006/relationships" r:embed="rId366" cstate="print"/>
        <a:stretch>
          <a:fillRect/>
        </a:stretch>
      </xdr:blipFill>
      <xdr:spPr>
        <a:prstGeom prst="rect">
          <a:avLst/>
        </a:prstGeom>
      </xdr:spPr>
    </xdr:pic>
    <xdr:clientData/>
  </xdr:twoCellAnchor>
  <xdr:twoCellAnchor>
    <xdr:from>
      <xdr:col>26</xdr:col>
      <xdr:colOff>0</xdr:colOff>
      <xdr:row>117</xdr:row>
      <xdr:rowOff>0</xdr:rowOff>
    </xdr:from>
    <xdr:to>
      <xdr:col>27</xdr:col>
      <xdr:colOff>0</xdr:colOff>
      <xdr:row>117</xdr:row>
      <xdr:rowOff>1231688</xdr:rowOff>
    </xdr:to>
    <xdr:pic>
      <xdr:nvPicPr>
        <xdr:cNvPr id="373" name="Image 372" descr="Picture">
          <a:extLst>
            <a:ext uri="{FF2B5EF4-FFF2-40B4-BE49-F238E27FC236}">
              <a16:creationId xmlns:a16="http://schemas.microsoft.com/office/drawing/2014/main" id="{00000000-0008-0000-0000-000075010000}"/>
            </a:ext>
          </a:extLst>
        </xdr:cNvPr>
        <xdr:cNvPicPr/>
      </xdr:nvPicPr>
      <xdr:blipFill>
        <a:blip xmlns:r="http://schemas.openxmlformats.org/officeDocument/2006/relationships" r:embed="rId367" cstate="print"/>
        <a:stretch>
          <a:fillRect/>
        </a:stretch>
      </xdr:blipFill>
      <xdr:spPr>
        <a:prstGeom prst="rect">
          <a:avLst/>
        </a:prstGeom>
      </xdr:spPr>
    </xdr:pic>
    <xdr:clientData/>
  </xdr:twoCellAnchor>
  <xdr:twoCellAnchor>
    <xdr:from>
      <xdr:col>24</xdr:col>
      <xdr:colOff>0</xdr:colOff>
      <xdr:row>118</xdr:row>
      <xdr:rowOff>0</xdr:rowOff>
    </xdr:from>
    <xdr:to>
      <xdr:col>25</xdr:col>
      <xdr:colOff>0</xdr:colOff>
      <xdr:row>118</xdr:row>
      <xdr:rowOff>1231688</xdr:rowOff>
    </xdr:to>
    <xdr:pic>
      <xdr:nvPicPr>
        <xdr:cNvPr id="374" name="Image 373" descr="Picture">
          <a:extLst>
            <a:ext uri="{FF2B5EF4-FFF2-40B4-BE49-F238E27FC236}">
              <a16:creationId xmlns:a16="http://schemas.microsoft.com/office/drawing/2014/main" id="{00000000-0008-0000-0000-000076010000}"/>
            </a:ext>
          </a:extLst>
        </xdr:cNvPr>
        <xdr:cNvPicPr/>
      </xdr:nvPicPr>
      <xdr:blipFill>
        <a:blip xmlns:r="http://schemas.openxmlformats.org/officeDocument/2006/relationships" r:embed="rId368" cstate="print"/>
        <a:stretch>
          <a:fillRect/>
        </a:stretch>
      </xdr:blipFill>
      <xdr:spPr>
        <a:prstGeom prst="rect">
          <a:avLst/>
        </a:prstGeom>
      </xdr:spPr>
    </xdr:pic>
    <xdr:clientData/>
  </xdr:twoCellAnchor>
  <xdr:twoCellAnchor>
    <xdr:from>
      <xdr:col>25</xdr:col>
      <xdr:colOff>0</xdr:colOff>
      <xdr:row>118</xdr:row>
      <xdr:rowOff>0</xdr:rowOff>
    </xdr:from>
    <xdr:to>
      <xdr:col>26</xdr:col>
      <xdr:colOff>0</xdr:colOff>
      <xdr:row>118</xdr:row>
      <xdr:rowOff>1231688</xdr:rowOff>
    </xdr:to>
    <xdr:pic>
      <xdr:nvPicPr>
        <xdr:cNvPr id="375" name="Image 374" descr="Picture">
          <a:extLst>
            <a:ext uri="{FF2B5EF4-FFF2-40B4-BE49-F238E27FC236}">
              <a16:creationId xmlns:a16="http://schemas.microsoft.com/office/drawing/2014/main" id="{00000000-0008-0000-0000-000077010000}"/>
            </a:ext>
          </a:extLst>
        </xdr:cNvPr>
        <xdr:cNvPicPr/>
      </xdr:nvPicPr>
      <xdr:blipFill>
        <a:blip xmlns:r="http://schemas.openxmlformats.org/officeDocument/2006/relationships" r:embed="rId369" cstate="print"/>
        <a:stretch>
          <a:fillRect/>
        </a:stretch>
      </xdr:blipFill>
      <xdr:spPr>
        <a:prstGeom prst="rect">
          <a:avLst/>
        </a:prstGeom>
      </xdr:spPr>
    </xdr:pic>
    <xdr:clientData/>
  </xdr:twoCellAnchor>
  <xdr:twoCellAnchor>
    <xdr:from>
      <xdr:col>26</xdr:col>
      <xdr:colOff>0</xdr:colOff>
      <xdr:row>118</xdr:row>
      <xdr:rowOff>0</xdr:rowOff>
    </xdr:from>
    <xdr:to>
      <xdr:col>27</xdr:col>
      <xdr:colOff>0</xdr:colOff>
      <xdr:row>118</xdr:row>
      <xdr:rowOff>1231688</xdr:rowOff>
    </xdr:to>
    <xdr:pic>
      <xdr:nvPicPr>
        <xdr:cNvPr id="376" name="Image 375" descr="Picture">
          <a:extLst>
            <a:ext uri="{FF2B5EF4-FFF2-40B4-BE49-F238E27FC236}">
              <a16:creationId xmlns:a16="http://schemas.microsoft.com/office/drawing/2014/main" id="{00000000-0008-0000-0000-000078010000}"/>
            </a:ext>
          </a:extLst>
        </xdr:cNvPr>
        <xdr:cNvPicPr/>
      </xdr:nvPicPr>
      <xdr:blipFill>
        <a:blip xmlns:r="http://schemas.openxmlformats.org/officeDocument/2006/relationships" r:embed="rId370" cstate="print"/>
        <a:stretch>
          <a:fillRect/>
        </a:stretch>
      </xdr:blipFill>
      <xdr:spPr>
        <a:prstGeom prst="rect">
          <a:avLst/>
        </a:prstGeom>
      </xdr:spPr>
    </xdr:pic>
    <xdr:clientData/>
  </xdr:twoCellAnchor>
  <xdr:twoCellAnchor>
    <xdr:from>
      <xdr:col>24</xdr:col>
      <xdr:colOff>0</xdr:colOff>
      <xdr:row>119</xdr:row>
      <xdr:rowOff>0</xdr:rowOff>
    </xdr:from>
    <xdr:to>
      <xdr:col>25</xdr:col>
      <xdr:colOff>0</xdr:colOff>
      <xdr:row>119</xdr:row>
      <xdr:rowOff>1231688</xdr:rowOff>
    </xdr:to>
    <xdr:pic>
      <xdr:nvPicPr>
        <xdr:cNvPr id="377" name="Image 376" descr="Picture">
          <a:extLst>
            <a:ext uri="{FF2B5EF4-FFF2-40B4-BE49-F238E27FC236}">
              <a16:creationId xmlns:a16="http://schemas.microsoft.com/office/drawing/2014/main" id="{00000000-0008-0000-0000-000079010000}"/>
            </a:ext>
          </a:extLst>
        </xdr:cNvPr>
        <xdr:cNvPicPr/>
      </xdr:nvPicPr>
      <xdr:blipFill>
        <a:blip xmlns:r="http://schemas.openxmlformats.org/officeDocument/2006/relationships" r:embed="rId371" cstate="print"/>
        <a:stretch>
          <a:fillRect/>
        </a:stretch>
      </xdr:blipFill>
      <xdr:spPr>
        <a:prstGeom prst="rect">
          <a:avLst/>
        </a:prstGeom>
      </xdr:spPr>
    </xdr:pic>
    <xdr:clientData/>
  </xdr:twoCellAnchor>
  <xdr:twoCellAnchor>
    <xdr:from>
      <xdr:col>25</xdr:col>
      <xdr:colOff>0</xdr:colOff>
      <xdr:row>119</xdr:row>
      <xdr:rowOff>0</xdr:rowOff>
    </xdr:from>
    <xdr:to>
      <xdr:col>26</xdr:col>
      <xdr:colOff>0</xdr:colOff>
      <xdr:row>119</xdr:row>
      <xdr:rowOff>1231688</xdr:rowOff>
    </xdr:to>
    <xdr:pic>
      <xdr:nvPicPr>
        <xdr:cNvPr id="378" name="Image 377" descr="Picture">
          <a:extLst>
            <a:ext uri="{FF2B5EF4-FFF2-40B4-BE49-F238E27FC236}">
              <a16:creationId xmlns:a16="http://schemas.microsoft.com/office/drawing/2014/main" id="{00000000-0008-0000-0000-00007A010000}"/>
            </a:ext>
          </a:extLst>
        </xdr:cNvPr>
        <xdr:cNvPicPr/>
      </xdr:nvPicPr>
      <xdr:blipFill>
        <a:blip xmlns:r="http://schemas.openxmlformats.org/officeDocument/2006/relationships" r:embed="rId372" cstate="print"/>
        <a:stretch>
          <a:fillRect/>
        </a:stretch>
      </xdr:blipFill>
      <xdr:spPr>
        <a:prstGeom prst="rect">
          <a:avLst/>
        </a:prstGeom>
      </xdr:spPr>
    </xdr:pic>
    <xdr:clientData/>
  </xdr:twoCellAnchor>
  <xdr:twoCellAnchor>
    <xdr:from>
      <xdr:col>26</xdr:col>
      <xdr:colOff>0</xdr:colOff>
      <xdr:row>119</xdr:row>
      <xdr:rowOff>0</xdr:rowOff>
    </xdr:from>
    <xdr:to>
      <xdr:col>27</xdr:col>
      <xdr:colOff>0</xdr:colOff>
      <xdr:row>119</xdr:row>
      <xdr:rowOff>1231688</xdr:rowOff>
    </xdr:to>
    <xdr:pic>
      <xdr:nvPicPr>
        <xdr:cNvPr id="379" name="Image 378" descr="Picture">
          <a:extLst>
            <a:ext uri="{FF2B5EF4-FFF2-40B4-BE49-F238E27FC236}">
              <a16:creationId xmlns:a16="http://schemas.microsoft.com/office/drawing/2014/main" id="{00000000-0008-0000-0000-00007B010000}"/>
            </a:ext>
          </a:extLst>
        </xdr:cNvPr>
        <xdr:cNvPicPr/>
      </xdr:nvPicPr>
      <xdr:blipFill>
        <a:blip xmlns:r="http://schemas.openxmlformats.org/officeDocument/2006/relationships" r:embed="rId373" cstate="print"/>
        <a:stretch>
          <a:fillRect/>
        </a:stretch>
      </xdr:blipFill>
      <xdr:spPr>
        <a:prstGeom prst="rect">
          <a:avLst/>
        </a:prstGeom>
      </xdr:spPr>
    </xdr:pic>
    <xdr:clientData/>
  </xdr:twoCellAnchor>
  <xdr:twoCellAnchor>
    <xdr:from>
      <xdr:col>24</xdr:col>
      <xdr:colOff>0</xdr:colOff>
      <xdr:row>120</xdr:row>
      <xdr:rowOff>0</xdr:rowOff>
    </xdr:from>
    <xdr:to>
      <xdr:col>25</xdr:col>
      <xdr:colOff>0</xdr:colOff>
      <xdr:row>120</xdr:row>
      <xdr:rowOff>1231688</xdr:rowOff>
    </xdr:to>
    <xdr:pic>
      <xdr:nvPicPr>
        <xdr:cNvPr id="380" name="Image 379" descr="Picture">
          <a:extLst>
            <a:ext uri="{FF2B5EF4-FFF2-40B4-BE49-F238E27FC236}">
              <a16:creationId xmlns:a16="http://schemas.microsoft.com/office/drawing/2014/main" id="{00000000-0008-0000-0000-00007C010000}"/>
            </a:ext>
          </a:extLst>
        </xdr:cNvPr>
        <xdr:cNvPicPr/>
      </xdr:nvPicPr>
      <xdr:blipFill>
        <a:blip xmlns:r="http://schemas.openxmlformats.org/officeDocument/2006/relationships" r:embed="rId374" cstate="print"/>
        <a:stretch>
          <a:fillRect/>
        </a:stretch>
      </xdr:blipFill>
      <xdr:spPr>
        <a:prstGeom prst="rect">
          <a:avLst/>
        </a:prstGeom>
      </xdr:spPr>
    </xdr:pic>
    <xdr:clientData/>
  </xdr:twoCellAnchor>
  <xdr:twoCellAnchor>
    <xdr:from>
      <xdr:col>25</xdr:col>
      <xdr:colOff>0</xdr:colOff>
      <xdr:row>120</xdr:row>
      <xdr:rowOff>0</xdr:rowOff>
    </xdr:from>
    <xdr:to>
      <xdr:col>26</xdr:col>
      <xdr:colOff>0</xdr:colOff>
      <xdr:row>120</xdr:row>
      <xdr:rowOff>1231688</xdr:rowOff>
    </xdr:to>
    <xdr:pic>
      <xdr:nvPicPr>
        <xdr:cNvPr id="381" name="Image 380" descr="Picture">
          <a:extLst>
            <a:ext uri="{FF2B5EF4-FFF2-40B4-BE49-F238E27FC236}">
              <a16:creationId xmlns:a16="http://schemas.microsoft.com/office/drawing/2014/main" id="{00000000-0008-0000-0000-00007D010000}"/>
            </a:ext>
          </a:extLst>
        </xdr:cNvPr>
        <xdr:cNvPicPr/>
      </xdr:nvPicPr>
      <xdr:blipFill>
        <a:blip xmlns:r="http://schemas.openxmlformats.org/officeDocument/2006/relationships" r:embed="rId375" cstate="print"/>
        <a:stretch>
          <a:fillRect/>
        </a:stretch>
      </xdr:blipFill>
      <xdr:spPr>
        <a:prstGeom prst="rect">
          <a:avLst/>
        </a:prstGeom>
      </xdr:spPr>
    </xdr:pic>
    <xdr:clientData/>
  </xdr:twoCellAnchor>
  <xdr:twoCellAnchor>
    <xdr:from>
      <xdr:col>26</xdr:col>
      <xdr:colOff>0</xdr:colOff>
      <xdr:row>120</xdr:row>
      <xdr:rowOff>0</xdr:rowOff>
    </xdr:from>
    <xdr:to>
      <xdr:col>27</xdr:col>
      <xdr:colOff>0</xdr:colOff>
      <xdr:row>120</xdr:row>
      <xdr:rowOff>1231688</xdr:rowOff>
    </xdr:to>
    <xdr:pic>
      <xdr:nvPicPr>
        <xdr:cNvPr id="382" name="Image 381" descr="Picture">
          <a:extLst>
            <a:ext uri="{FF2B5EF4-FFF2-40B4-BE49-F238E27FC236}">
              <a16:creationId xmlns:a16="http://schemas.microsoft.com/office/drawing/2014/main" id="{00000000-0008-0000-0000-00007E010000}"/>
            </a:ext>
          </a:extLst>
        </xdr:cNvPr>
        <xdr:cNvPicPr/>
      </xdr:nvPicPr>
      <xdr:blipFill>
        <a:blip xmlns:r="http://schemas.openxmlformats.org/officeDocument/2006/relationships" r:embed="rId376" cstate="print"/>
        <a:stretch>
          <a:fillRect/>
        </a:stretch>
      </xdr:blipFill>
      <xdr:spPr>
        <a:prstGeom prst="rect">
          <a:avLst/>
        </a:prstGeom>
      </xdr:spPr>
    </xdr:pic>
    <xdr:clientData/>
  </xdr:twoCellAnchor>
  <xdr:twoCellAnchor>
    <xdr:from>
      <xdr:col>24</xdr:col>
      <xdr:colOff>0</xdr:colOff>
      <xdr:row>121</xdr:row>
      <xdr:rowOff>0</xdr:rowOff>
    </xdr:from>
    <xdr:to>
      <xdr:col>25</xdr:col>
      <xdr:colOff>0</xdr:colOff>
      <xdr:row>121</xdr:row>
      <xdr:rowOff>1231688</xdr:rowOff>
    </xdr:to>
    <xdr:pic>
      <xdr:nvPicPr>
        <xdr:cNvPr id="383" name="Image 382" descr="Picture">
          <a:extLst>
            <a:ext uri="{FF2B5EF4-FFF2-40B4-BE49-F238E27FC236}">
              <a16:creationId xmlns:a16="http://schemas.microsoft.com/office/drawing/2014/main" id="{00000000-0008-0000-0000-00007F010000}"/>
            </a:ext>
          </a:extLst>
        </xdr:cNvPr>
        <xdr:cNvPicPr/>
      </xdr:nvPicPr>
      <xdr:blipFill>
        <a:blip xmlns:r="http://schemas.openxmlformats.org/officeDocument/2006/relationships" r:embed="rId377" cstate="print"/>
        <a:stretch>
          <a:fillRect/>
        </a:stretch>
      </xdr:blipFill>
      <xdr:spPr>
        <a:prstGeom prst="rect">
          <a:avLst/>
        </a:prstGeom>
      </xdr:spPr>
    </xdr:pic>
    <xdr:clientData/>
  </xdr:twoCellAnchor>
  <xdr:twoCellAnchor>
    <xdr:from>
      <xdr:col>25</xdr:col>
      <xdr:colOff>0</xdr:colOff>
      <xdr:row>121</xdr:row>
      <xdr:rowOff>0</xdr:rowOff>
    </xdr:from>
    <xdr:to>
      <xdr:col>26</xdr:col>
      <xdr:colOff>0</xdr:colOff>
      <xdr:row>121</xdr:row>
      <xdr:rowOff>1231688</xdr:rowOff>
    </xdr:to>
    <xdr:pic>
      <xdr:nvPicPr>
        <xdr:cNvPr id="384" name="Image 383" descr="Picture">
          <a:extLst>
            <a:ext uri="{FF2B5EF4-FFF2-40B4-BE49-F238E27FC236}">
              <a16:creationId xmlns:a16="http://schemas.microsoft.com/office/drawing/2014/main" id="{00000000-0008-0000-0000-000080010000}"/>
            </a:ext>
          </a:extLst>
        </xdr:cNvPr>
        <xdr:cNvPicPr/>
      </xdr:nvPicPr>
      <xdr:blipFill>
        <a:blip xmlns:r="http://schemas.openxmlformats.org/officeDocument/2006/relationships" r:embed="rId378" cstate="print"/>
        <a:stretch>
          <a:fillRect/>
        </a:stretch>
      </xdr:blipFill>
      <xdr:spPr>
        <a:prstGeom prst="rect">
          <a:avLst/>
        </a:prstGeom>
      </xdr:spPr>
    </xdr:pic>
    <xdr:clientData/>
  </xdr:twoCellAnchor>
  <xdr:twoCellAnchor>
    <xdr:from>
      <xdr:col>26</xdr:col>
      <xdr:colOff>0</xdr:colOff>
      <xdr:row>121</xdr:row>
      <xdr:rowOff>0</xdr:rowOff>
    </xdr:from>
    <xdr:to>
      <xdr:col>27</xdr:col>
      <xdr:colOff>0</xdr:colOff>
      <xdr:row>121</xdr:row>
      <xdr:rowOff>1231688</xdr:rowOff>
    </xdr:to>
    <xdr:pic>
      <xdr:nvPicPr>
        <xdr:cNvPr id="385" name="Image 384" descr="Picture">
          <a:extLst>
            <a:ext uri="{FF2B5EF4-FFF2-40B4-BE49-F238E27FC236}">
              <a16:creationId xmlns:a16="http://schemas.microsoft.com/office/drawing/2014/main" id="{00000000-0008-0000-0000-000081010000}"/>
            </a:ext>
          </a:extLst>
        </xdr:cNvPr>
        <xdr:cNvPicPr/>
      </xdr:nvPicPr>
      <xdr:blipFill>
        <a:blip xmlns:r="http://schemas.openxmlformats.org/officeDocument/2006/relationships" r:embed="rId379" cstate="print"/>
        <a:stretch>
          <a:fillRect/>
        </a:stretch>
      </xdr:blipFill>
      <xdr:spPr>
        <a:prstGeom prst="rect">
          <a:avLst/>
        </a:prstGeom>
      </xdr:spPr>
    </xdr:pic>
    <xdr:clientData/>
  </xdr:twoCellAnchor>
  <xdr:twoCellAnchor>
    <xdr:from>
      <xdr:col>27</xdr:col>
      <xdr:colOff>0</xdr:colOff>
      <xdr:row>121</xdr:row>
      <xdr:rowOff>0</xdr:rowOff>
    </xdr:from>
    <xdr:to>
      <xdr:col>27</xdr:col>
      <xdr:colOff>95250</xdr:colOff>
      <xdr:row>121</xdr:row>
      <xdr:rowOff>1231688</xdr:rowOff>
    </xdr:to>
    <xdr:pic>
      <xdr:nvPicPr>
        <xdr:cNvPr id="386" name="Image 385" descr="Picture">
          <a:extLst>
            <a:ext uri="{FF2B5EF4-FFF2-40B4-BE49-F238E27FC236}">
              <a16:creationId xmlns:a16="http://schemas.microsoft.com/office/drawing/2014/main" id="{00000000-0008-0000-0000-000082010000}"/>
            </a:ext>
          </a:extLst>
        </xdr:cNvPr>
        <xdr:cNvPicPr/>
      </xdr:nvPicPr>
      <xdr:blipFill>
        <a:blip xmlns:r="http://schemas.openxmlformats.org/officeDocument/2006/relationships" r:embed="rId380" cstate="print"/>
        <a:stretch>
          <a:fillRect/>
        </a:stretch>
      </xdr:blipFill>
      <xdr:spPr>
        <a:prstGeom prst="rect">
          <a:avLst/>
        </a:prstGeom>
      </xdr:spPr>
    </xdr:pic>
    <xdr:clientData/>
  </xdr:twoCellAnchor>
  <xdr:twoCellAnchor>
    <xdr:from>
      <xdr:col>24</xdr:col>
      <xdr:colOff>0</xdr:colOff>
      <xdr:row>122</xdr:row>
      <xdr:rowOff>0</xdr:rowOff>
    </xdr:from>
    <xdr:to>
      <xdr:col>25</xdr:col>
      <xdr:colOff>0</xdr:colOff>
      <xdr:row>122</xdr:row>
      <xdr:rowOff>1231688</xdr:rowOff>
    </xdr:to>
    <xdr:pic>
      <xdr:nvPicPr>
        <xdr:cNvPr id="387" name="Image 386" descr="Picture">
          <a:extLst>
            <a:ext uri="{FF2B5EF4-FFF2-40B4-BE49-F238E27FC236}">
              <a16:creationId xmlns:a16="http://schemas.microsoft.com/office/drawing/2014/main" id="{00000000-0008-0000-0000-000083010000}"/>
            </a:ext>
          </a:extLst>
        </xdr:cNvPr>
        <xdr:cNvPicPr/>
      </xdr:nvPicPr>
      <xdr:blipFill>
        <a:blip xmlns:r="http://schemas.openxmlformats.org/officeDocument/2006/relationships" r:embed="rId381" cstate="print"/>
        <a:stretch>
          <a:fillRect/>
        </a:stretch>
      </xdr:blipFill>
      <xdr:spPr>
        <a:prstGeom prst="rect">
          <a:avLst/>
        </a:prstGeom>
      </xdr:spPr>
    </xdr:pic>
    <xdr:clientData/>
  </xdr:twoCellAnchor>
  <xdr:twoCellAnchor>
    <xdr:from>
      <xdr:col>25</xdr:col>
      <xdr:colOff>0</xdr:colOff>
      <xdr:row>122</xdr:row>
      <xdr:rowOff>0</xdr:rowOff>
    </xdr:from>
    <xdr:to>
      <xdr:col>26</xdr:col>
      <xdr:colOff>0</xdr:colOff>
      <xdr:row>122</xdr:row>
      <xdr:rowOff>1231688</xdr:rowOff>
    </xdr:to>
    <xdr:pic>
      <xdr:nvPicPr>
        <xdr:cNvPr id="388" name="Image 387" descr="Picture">
          <a:extLst>
            <a:ext uri="{FF2B5EF4-FFF2-40B4-BE49-F238E27FC236}">
              <a16:creationId xmlns:a16="http://schemas.microsoft.com/office/drawing/2014/main" id="{00000000-0008-0000-0000-000084010000}"/>
            </a:ext>
          </a:extLst>
        </xdr:cNvPr>
        <xdr:cNvPicPr/>
      </xdr:nvPicPr>
      <xdr:blipFill>
        <a:blip xmlns:r="http://schemas.openxmlformats.org/officeDocument/2006/relationships" r:embed="rId382" cstate="print"/>
        <a:stretch>
          <a:fillRect/>
        </a:stretch>
      </xdr:blipFill>
      <xdr:spPr>
        <a:prstGeom prst="rect">
          <a:avLst/>
        </a:prstGeom>
      </xdr:spPr>
    </xdr:pic>
    <xdr:clientData/>
  </xdr:twoCellAnchor>
  <xdr:twoCellAnchor>
    <xdr:from>
      <xdr:col>26</xdr:col>
      <xdr:colOff>0</xdr:colOff>
      <xdr:row>122</xdr:row>
      <xdr:rowOff>0</xdr:rowOff>
    </xdr:from>
    <xdr:to>
      <xdr:col>27</xdr:col>
      <xdr:colOff>0</xdr:colOff>
      <xdr:row>122</xdr:row>
      <xdr:rowOff>1231688</xdr:rowOff>
    </xdr:to>
    <xdr:pic>
      <xdr:nvPicPr>
        <xdr:cNvPr id="389" name="Image 388" descr="Picture">
          <a:extLst>
            <a:ext uri="{FF2B5EF4-FFF2-40B4-BE49-F238E27FC236}">
              <a16:creationId xmlns:a16="http://schemas.microsoft.com/office/drawing/2014/main" id="{00000000-0008-0000-0000-000085010000}"/>
            </a:ext>
          </a:extLst>
        </xdr:cNvPr>
        <xdr:cNvPicPr/>
      </xdr:nvPicPr>
      <xdr:blipFill>
        <a:blip xmlns:r="http://schemas.openxmlformats.org/officeDocument/2006/relationships" r:embed="rId383" cstate="print"/>
        <a:stretch>
          <a:fillRect/>
        </a:stretch>
      </xdr:blipFill>
      <xdr:spPr>
        <a:prstGeom prst="rect">
          <a:avLst/>
        </a:prstGeom>
      </xdr:spPr>
    </xdr:pic>
    <xdr:clientData/>
  </xdr:twoCellAnchor>
  <xdr:twoCellAnchor>
    <xdr:from>
      <xdr:col>27</xdr:col>
      <xdr:colOff>0</xdr:colOff>
      <xdr:row>122</xdr:row>
      <xdr:rowOff>0</xdr:rowOff>
    </xdr:from>
    <xdr:to>
      <xdr:col>27</xdr:col>
      <xdr:colOff>95250</xdr:colOff>
      <xdr:row>122</xdr:row>
      <xdr:rowOff>1231688</xdr:rowOff>
    </xdr:to>
    <xdr:pic>
      <xdr:nvPicPr>
        <xdr:cNvPr id="390" name="Image 389" descr="Picture">
          <a:extLst>
            <a:ext uri="{FF2B5EF4-FFF2-40B4-BE49-F238E27FC236}">
              <a16:creationId xmlns:a16="http://schemas.microsoft.com/office/drawing/2014/main" id="{00000000-0008-0000-0000-000086010000}"/>
            </a:ext>
          </a:extLst>
        </xdr:cNvPr>
        <xdr:cNvPicPr/>
      </xdr:nvPicPr>
      <xdr:blipFill>
        <a:blip xmlns:r="http://schemas.openxmlformats.org/officeDocument/2006/relationships" r:embed="rId384" cstate="print"/>
        <a:stretch>
          <a:fillRect/>
        </a:stretch>
      </xdr:blipFill>
      <xdr:spPr>
        <a:prstGeom prst="rect">
          <a:avLst/>
        </a:prstGeom>
      </xdr:spPr>
    </xdr:pic>
    <xdr:clientData/>
  </xdr:twoCellAnchor>
  <xdr:twoCellAnchor>
    <xdr:from>
      <xdr:col>24</xdr:col>
      <xdr:colOff>0</xdr:colOff>
      <xdr:row>123</xdr:row>
      <xdr:rowOff>0</xdr:rowOff>
    </xdr:from>
    <xdr:to>
      <xdr:col>25</xdr:col>
      <xdr:colOff>0</xdr:colOff>
      <xdr:row>123</xdr:row>
      <xdr:rowOff>1231688</xdr:rowOff>
    </xdr:to>
    <xdr:pic>
      <xdr:nvPicPr>
        <xdr:cNvPr id="391" name="Image 390" descr="Picture">
          <a:extLst>
            <a:ext uri="{FF2B5EF4-FFF2-40B4-BE49-F238E27FC236}">
              <a16:creationId xmlns:a16="http://schemas.microsoft.com/office/drawing/2014/main" id="{00000000-0008-0000-0000-000087010000}"/>
            </a:ext>
          </a:extLst>
        </xdr:cNvPr>
        <xdr:cNvPicPr/>
      </xdr:nvPicPr>
      <xdr:blipFill>
        <a:blip xmlns:r="http://schemas.openxmlformats.org/officeDocument/2006/relationships" r:embed="rId385" cstate="print"/>
        <a:stretch>
          <a:fillRect/>
        </a:stretch>
      </xdr:blipFill>
      <xdr:spPr>
        <a:prstGeom prst="rect">
          <a:avLst/>
        </a:prstGeom>
      </xdr:spPr>
    </xdr:pic>
    <xdr:clientData/>
  </xdr:twoCellAnchor>
  <xdr:twoCellAnchor>
    <xdr:from>
      <xdr:col>25</xdr:col>
      <xdr:colOff>0</xdr:colOff>
      <xdr:row>123</xdr:row>
      <xdr:rowOff>0</xdr:rowOff>
    </xdr:from>
    <xdr:to>
      <xdr:col>26</xdr:col>
      <xdr:colOff>0</xdr:colOff>
      <xdr:row>123</xdr:row>
      <xdr:rowOff>1231688</xdr:rowOff>
    </xdr:to>
    <xdr:pic>
      <xdr:nvPicPr>
        <xdr:cNvPr id="392" name="Image 391" descr="Picture">
          <a:extLst>
            <a:ext uri="{FF2B5EF4-FFF2-40B4-BE49-F238E27FC236}">
              <a16:creationId xmlns:a16="http://schemas.microsoft.com/office/drawing/2014/main" id="{00000000-0008-0000-0000-000088010000}"/>
            </a:ext>
          </a:extLst>
        </xdr:cNvPr>
        <xdr:cNvPicPr/>
      </xdr:nvPicPr>
      <xdr:blipFill>
        <a:blip xmlns:r="http://schemas.openxmlformats.org/officeDocument/2006/relationships" r:embed="rId386" cstate="print"/>
        <a:stretch>
          <a:fillRect/>
        </a:stretch>
      </xdr:blipFill>
      <xdr:spPr>
        <a:prstGeom prst="rect">
          <a:avLst/>
        </a:prstGeom>
      </xdr:spPr>
    </xdr:pic>
    <xdr:clientData/>
  </xdr:twoCellAnchor>
  <xdr:twoCellAnchor>
    <xdr:from>
      <xdr:col>26</xdr:col>
      <xdr:colOff>0</xdr:colOff>
      <xdr:row>123</xdr:row>
      <xdr:rowOff>0</xdr:rowOff>
    </xdr:from>
    <xdr:to>
      <xdr:col>27</xdr:col>
      <xdr:colOff>0</xdr:colOff>
      <xdr:row>123</xdr:row>
      <xdr:rowOff>1231688</xdr:rowOff>
    </xdr:to>
    <xdr:pic>
      <xdr:nvPicPr>
        <xdr:cNvPr id="393" name="Image 392" descr="Picture">
          <a:extLst>
            <a:ext uri="{FF2B5EF4-FFF2-40B4-BE49-F238E27FC236}">
              <a16:creationId xmlns:a16="http://schemas.microsoft.com/office/drawing/2014/main" id="{00000000-0008-0000-0000-000089010000}"/>
            </a:ext>
          </a:extLst>
        </xdr:cNvPr>
        <xdr:cNvPicPr/>
      </xdr:nvPicPr>
      <xdr:blipFill>
        <a:blip xmlns:r="http://schemas.openxmlformats.org/officeDocument/2006/relationships" r:embed="rId387" cstate="print"/>
        <a:stretch>
          <a:fillRect/>
        </a:stretch>
      </xdr:blipFill>
      <xdr:spPr>
        <a:prstGeom prst="rect">
          <a:avLst/>
        </a:prstGeom>
      </xdr:spPr>
    </xdr:pic>
    <xdr:clientData/>
  </xdr:twoCellAnchor>
  <xdr:twoCellAnchor>
    <xdr:from>
      <xdr:col>24</xdr:col>
      <xdr:colOff>0</xdr:colOff>
      <xdr:row>124</xdr:row>
      <xdr:rowOff>0</xdr:rowOff>
    </xdr:from>
    <xdr:to>
      <xdr:col>25</xdr:col>
      <xdr:colOff>0</xdr:colOff>
      <xdr:row>124</xdr:row>
      <xdr:rowOff>1231688</xdr:rowOff>
    </xdr:to>
    <xdr:pic>
      <xdr:nvPicPr>
        <xdr:cNvPr id="394" name="Image 393" descr="Picture">
          <a:extLst>
            <a:ext uri="{FF2B5EF4-FFF2-40B4-BE49-F238E27FC236}">
              <a16:creationId xmlns:a16="http://schemas.microsoft.com/office/drawing/2014/main" id="{00000000-0008-0000-0000-00008A010000}"/>
            </a:ext>
          </a:extLst>
        </xdr:cNvPr>
        <xdr:cNvPicPr/>
      </xdr:nvPicPr>
      <xdr:blipFill>
        <a:blip xmlns:r="http://schemas.openxmlformats.org/officeDocument/2006/relationships" r:embed="rId388" cstate="print"/>
        <a:stretch>
          <a:fillRect/>
        </a:stretch>
      </xdr:blipFill>
      <xdr:spPr>
        <a:prstGeom prst="rect">
          <a:avLst/>
        </a:prstGeom>
      </xdr:spPr>
    </xdr:pic>
    <xdr:clientData/>
  </xdr:twoCellAnchor>
  <xdr:twoCellAnchor>
    <xdr:from>
      <xdr:col>25</xdr:col>
      <xdr:colOff>0</xdr:colOff>
      <xdr:row>124</xdr:row>
      <xdr:rowOff>0</xdr:rowOff>
    </xdr:from>
    <xdr:to>
      <xdr:col>25</xdr:col>
      <xdr:colOff>971550</xdr:colOff>
      <xdr:row>124</xdr:row>
      <xdr:rowOff>1231688</xdr:rowOff>
    </xdr:to>
    <xdr:pic>
      <xdr:nvPicPr>
        <xdr:cNvPr id="395" name="Image 394" descr="Picture">
          <a:extLst>
            <a:ext uri="{FF2B5EF4-FFF2-40B4-BE49-F238E27FC236}">
              <a16:creationId xmlns:a16="http://schemas.microsoft.com/office/drawing/2014/main" id="{00000000-0008-0000-0000-00008B010000}"/>
            </a:ext>
          </a:extLst>
        </xdr:cNvPr>
        <xdr:cNvPicPr/>
      </xdr:nvPicPr>
      <xdr:blipFill>
        <a:blip xmlns:r="http://schemas.openxmlformats.org/officeDocument/2006/relationships" r:embed="rId389" cstate="print"/>
        <a:stretch>
          <a:fillRect/>
        </a:stretch>
      </xdr:blipFill>
      <xdr:spPr>
        <a:prstGeom prst="rect">
          <a:avLst/>
        </a:prstGeom>
      </xdr:spPr>
    </xdr:pic>
    <xdr:clientData/>
  </xdr:twoCellAnchor>
  <xdr:twoCellAnchor>
    <xdr:from>
      <xdr:col>25</xdr:col>
      <xdr:colOff>0</xdr:colOff>
      <xdr:row>124</xdr:row>
      <xdr:rowOff>0</xdr:rowOff>
    </xdr:from>
    <xdr:to>
      <xdr:col>26</xdr:col>
      <xdr:colOff>0</xdr:colOff>
      <xdr:row>124</xdr:row>
      <xdr:rowOff>1231688</xdr:rowOff>
    </xdr:to>
    <xdr:pic>
      <xdr:nvPicPr>
        <xdr:cNvPr id="396" name="Image 395" descr="Picture">
          <a:extLst>
            <a:ext uri="{FF2B5EF4-FFF2-40B4-BE49-F238E27FC236}">
              <a16:creationId xmlns:a16="http://schemas.microsoft.com/office/drawing/2014/main" id="{00000000-0008-0000-0000-00008C010000}"/>
            </a:ext>
          </a:extLst>
        </xdr:cNvPr>
        <xdr:cNvPicPr/>
      </xdr:nvPicPr>
      <xdr:blipFill>
        <a:blip xmlns:r="http://schemas.openxmlformats.org/officeDocument/2006/relationships" r:embed="rId390" cstate="print"/>
        <a:stretch>
          <a:fillRect/>
        </a:stretch>
      </xdr:blipFill>
      <xdr:spPr>
        <a:prstGeom prst="rect">
          <a:avLst/>
        </a:prstGeom>
      </xdr:spPr>
    </xdr:pic>
    <xdr:clientData/>
  </xdr:twoCellAnchor>
  <xdr:twoCellAnchor>
    <xdr:from>
      <xdr:col>26</xdr:col>
      <xdr:colOff>0</xdr:colOff>
      <xdr:row>124</xdr:row>
      <xdr:rowOff>0</xdr:rowOff>
    </xdr:from>
    <xdr:to>
      <xdr:col>26</xdr:col>
      <xdr:colOff>971550</xdr:colOff>
      <xdr:row>124</xdr:row>
      <xdr:rowOff>1231688</xdr:rowOff>
    </xdr:to>
    <xdr:pic>
      <xdr:nvPicPr>
        <xdr:cNvPr id="397" name="Image 396" descr="Picture">
          <a:extLst>
            <a:ext uri="{FF2B5EF4-FFF2-40B4-BE49-F238E27FC236}">
              <a16:creationId xmlns:a16="http://schemas.microsoft.com/office/drawing/2014/main" id="{00000000-0008-0000-0000-00008D010000}"/>
            </a:ext>
          </a:extLst>
        </xdr:cNvPr>
        <xdr:cNvPicPr/>
      </xdr:nvPicPr>
      <xdr:blipFill>
        <a:blip xmlns:r="http://schemas.openxmlformats.org/officeDocument/2006/relationships" r:embed="rId391" cstate="print"/>
        <a:stretch>
          <a:fillRect/>
        </a:stretch>
      </xdr:blipFill>
      <xdr:spPr>
        <a:prstGeom prst="rect">
          <a:avLst/>
        </a:prstGeom>
      </xdr:spPr>
    </xdr:pic>
    <xdr:clientData/>
  </xdr:twoCellAnchor>
  <xdr:twoCellAnchor>
    <xdr:from>
      <xdr:col>26</xdr:col>
      <xdr:colOff>0</xdr:colOff>
      <xdr:row>124</xdr:row>
      <xdr:rowOff>0</xdr:rowOff>
    </xdr:from>
    <xdr:to>
      <xdr:col>27</xdr:col>
      <xdr:colOff>0</xdr:colOff>
      <xdr:row>124</xdr:row>
      <xdr:rowOff>1231688</xdr:rowOff>
    </xdr:to>
    <xdr:pic>
      <xdr:nvPicPr>
        <xdr:cNvPr id="398" name="Image 397" descr="Picture">
          <a:extLst>
            <a:ext uri="{FF2B5EF4-FFF2-40B4-BE49-F238E27FC236}">
              <a16:creationId xmlns:a16="http://schemas.microsoft.com/office/drawing/2014/main" id="{00000000-0008-0000-0000-00008E010000}"/>
            </a:ext>
          </a:extLst>
        </xdr:cNvPr>
        <xdr:cNvPicPr/>
      </xdr:nvPicPr>
      <xdr:blipFill>
        <a:blip xmlns:r="http://schemas.openxmlformats.org/officeDocument/2006/relationships" r:embed="rId392" cstate="print"/>
        <a:stretch>
          <a:fillRect/>
        </a:stretch>
      </xdr:blipFill>
      <xdr:spPr>
        <a:prstGeom prst="rect">
          <a:avLst/>
        </a:prstGeom>
      </xdr:spPr>
    </xdr:pic>
    <xdr:clientData/>
  </xdr:twoCellAnchor>
  <xdr:twoCellAnchor>
    <xdr:from>
      <xdr:col>27</xdr:col>
      <xdr:colOff>0</xdr:colOff>
      <xdr:row>124</xdr:row>
      <xdr:rowOff>0</xdr:rowOff>
    </xdr:from>
    <xdr:to>
      <xdr:col>27</xdr:col>
      <xdr:colOff>95250</xdr:colOff>
      <xdr:row>124</xdr:row>
      <xdr:rowOff>1231688</xdr:rowOff>
    </xdr:to>
    <xdr:pic>
      <xdr:nvPicPr>
        <xdr:cNvPr id="399" name="Image 398" descr="Picture">
          <a:extLst>
            <a:ext uri="{FF2B5EF4-FFF2-40B4-BE49-F238E27FC236}">
              <a16:creationId xmlns:a16="http://schemas.microsoft.com/office/drawing/2014/main" id="{00000000-0008-0000-0000-00008F010000}"/>
            </a:ext>
          </a:extLst>
        </xdr:cNvPr>
        <xdr:cNvPicPr/>
      </xdr:nvPicPr>
      <xdr:blipFill>
        <a:blip xmlns:r="http://schemas.openxmlformats.org/officeDocument/2006/relationships" r:embed="rId393" cstate="print"/>
        <a:stretch>
          <a:fillRect/>
        </a:stretch>
      </xdr:blipFill>
      <xdr:spPr>
        <a:prstGeom prst="rect">
          <a:avLst/>
        </a:prstGeom>
      </xdr:spPr>
    </xdr:pic>
    <xdr:clientData/>
  </xdr:twoCellAnchor>
  <xdr:twoCellAnchor>
    <xdr:from>
      <xdr:col>24</xdr:col>
      <xdr:colOff>0</xdr:colOff>
      <xdr:row>125</xdr:row>
      <xdr:rowOff>0</xdr:rowOff>
    </xdr:from>
    <xdr:to>
      <xdr:col>25</xdr:col>
      <xdr:colOff>0</xdr:colOff>
      <xdr:row>125</xdr:row>
      <xdr:rowOff>1231688</xdr:rowOff>
    </xdr:to>
    <xdr:pic>
      <xdr:nvPicPr>
        <xdr:cNvPr id="400" name="Image 399" descr="Picture">
          <a:extLst>
            <a:ext uri="{FF2B5EF4-FFF2-40B4-BE49-F238E27FC236}">
              <a16:creationId xmlns:a16="http://schemas.microsoft.com/office/drawing/2014/main" id="{00000000-0008-0000-0000-000090010000}"/>
            </a:ext>
          </a:extLst>
        </xdr:cNvPr>
        <xdr:cNvPicPr/>
      </xdr:nvPicPr>
      <xdr:blipFill>
        <a:blip xmlns:r="http://schemas.openxmlformats.org/officeDocument/2006/relationships" r:embed="rId394" cstate="print"/>
        <a:stretch>
          <a:fillRect/>
        </a:stretch>
      </xdr:blipFill>
      <xdr:spPr>
        <a:prstGeom prst="rect">
          <a:avLst/>
        </a:prstGeom>
      </xdr:spPr>
    </xdr:pic>
    <xdr:clientData/>
  </xdr:twoCellAnchor>
  <xdr:twoCellAnchor>
    <xdr:from>
      <xdr:col>25</xdr:col>
      <xdr:colOff>0</xdr:colOff>
      <xdr:row>125</xdr:row>
      <xdr:rowOff>0</xdr:rowOff>
    </xdr:from>
    <xdr:to>
      <xdr:col>26</xdr:col>
      <xdr:colOff>0</xdr:colOff>
      <xdr:row>125</xdr:row>
      <xdr:rowOff>1231688</xdr:rowOff>
    </xdr:to>
    <xdr:pic>
      <xdr:nvPicPr>
        <xdr:cNvPr id="401" name="Image 400" descr="Picture">
          <a:extLst>
            <a:ext uri="{FF2B5EF4-FFF2-40B4-BE49-F238E27FC236}">
              <a16:creationId xmlns:a16="http://schemas.microsoft.com/office/drawing/2014/main" id="{00000000-0008-0000-0000-000091010000}"/>
            </a:ext>
          </a:extLst>
        </xdr:cNvPr>
        <xdr:cNvPicPr/>
      </xdr:nvPicPr>
      <xdr:blipFill>
        <a:blip xmlns:r="http://schemas.openxmlformats.org/officeDocument/2006/relationships" r:embed="rId395" cstate="print"/>
        <a:stretch>
          <a:fillRect/>
        </a:stretch>
      </xdr:blipFill>
      <xdr:spPr>
        <a:prstGeom prst="rect">
          <a:avLst/>
        </a:prstGeom>
      </xdr:spPr>
    </xdr:pic>
    <xdr:clientData/>
  </xdr:twoCellAnchor>
  <xdr:twoCellAnchor>
    <xdr:from>
      <xdr:col>26</xdr:col>
      <xdr:colOff>0</xdr:colOff>
      <xdr:row>125</xdr:row>
      <xdr:rowOff>0</xdr:rowOff>
    </xdr:from>
    <xdr:to>
      <xdr:col>27</xdr:col>
      <xdr:colOff>0</xdr:colOff>
      <xdr:row>125</xdr:row>
      <xdr:rowOff>1231688</xdr:rowOff>
    </xdr:to>
    <xdr:pic>
      <xdr:nvPicPr>
        <xdr:cNvPr id="402" name="Image 401" descr="Picture">
          <a:extLst>
            <a:ext uri="{FF2B5EF4-FFF2-40B4-BE49-F238E27FC236}">
              <a16:creationId xmlns:a16="http://schemas.microsoft.com/office/drawing/2014/main" id="{00000000-0008-0000-0000-000092010000}"/>
            </a:ext>
          </a:extLst>
        </xdr:cNvPr>
        <xdr:cNvPicPr/>
      </xdr:nvPicPr>
      <xdr:blipFill>
        <a:blip xmlns:r="http://schemas.openxmlformats.org/officeDocument/2006/relationships" r:embed="rId396" cstate="print"/>
        <a:stretch>
          <a:fillRect/>
        </a:stretch>
      </xdr:blipFill>
      <xdr:spPr>
        <a:prstGeom prst="rect">
          <a:avLst/>
        </a:prstGeom>
      </xdr:spPr>
    </xdr:pic>
    <xdr:clientData/>
  </xdr:twoCellAnchor>
  <xdr:twoCellAnchor>
    <xdr:from>
      <xdr:col>24</xdr:col>
      <xdr:colOff>0</xdr:colOff>
      <xdr:row>126</xdr:row>
      <xdr:rowOff>0</xdr:rowOff>
    </xdr:from>
    <xdr:to>
      <xdr:col>25</xdr:col>
      <xdr:colOff>0</xdr:colOff>
      <xdr:row>126</xdr:row>
      <xdr:rowOff>1231688</xdr:rowOff>
    </xdr:to>
    <xdr:pic>
      <xdr:nvPicPr>
        <xdr:cNvPr id="403" name="Image 402" descr="Picture">
          <a:extLst>
            <a:ext uri="{FF2B5EF4-FFF2-40B4-BE49-F238E27FC236}">
              <a16:creationId xmlns:a16="http://schemas.microsoft.com/office/drawing/2014/main" id="{00000000-0008-0000-0000-000093010000}"/>
            </a:ext>
          </a:extLst>
        </xdr:cNvPr>
        <xdr:cNvPicPr/>
      </xdr:nvPicPr>
      <xdr:blipFill>
        <a:blip xmlns:r="http://schemas.openxmlformats.org/officeDocument/2006/relationships" r:embed="rId397" cstate="print"/>
        <a:stretch>
          <a:fillRect/>
        </a:stretch>
      </xdr:blipFill>
      <xdr:spPr>
        <a:prstGeom prst="rect">
          <a:avLst/>
        </a:prstGeom>
      </xdr:spPr>
    </xdr:pic>
    <xdr:clientData/>
  </xdr:twoCellAnchor>
  <xdr:twoCellAnchor>
    <xdr:from>
      <xdr:col>25</xdr:col>
      <xdr:colOff>0</xdr:colOff>
      <xdr:row>126</xdr:row>
      <xdr:rowOff>0</xdr:rowOff>
    </xdr:from>
    <xdr:to>
      <xdr:col>26</xdr:col>
      <xdr:colOff>0</xdr:colOff>
      <xdr:row>126</xdr:row>
      <xdr:rowOff>1231688</xdr:rowOff>
    </xdr:to>
    <xdr:pic>
      <xdr:nvPicPr>
        <xdr:cNvPr id="404" name="Image 403" descr="Picture">
          <a:extLst>
            <a:ext uri="{FF2B5EF4-FFF2-40B4-BE49-F238E27FC236}">
              <a16:creationId xmlns:a16="http://schemas.microsoft.com/office/drawing/2014/main" id="{00000000-0008-0000-0000-000094010000}"/>
            </a:ext>
          </a:extLst>
        </xdr:cNvPr>
        <xdr:cNvPicPr/>
      </xdr:nvPicPr>
      <xdr:blipFill>
        <a:blip xmlns:r="http://schemas.openxmlformats.org/officeDocument/2006/relationships" r:embed="rId398" cstate="print"/>
        <a:stretch>
          <a:fillRect/>
        </a:stretch>
      </xdr:blipFill>
      <xdr:spPr>
        <a:prstGeom prst="rect">
          <a:avLst/>
        </a:prstGeom>
      </xdr:spPr>
    </xdr:pic>
    <xdr:clientData/>
  </xdr:twoCellAnchor>
  <xdr:twoCellAnchor>
    <xdr:from>
      <xdr:col>26</xdr:col>
      <xdr:colOff>0</xdr:colOff>
      <xdr:row>126</xdr:row>
      <xdr:rowOff>0</xdr:rowOff>
    </xdr:from>
    <xdr:to>
      <xdr:col>27</xdr:col>
      <xdr:colOff>0</xdr:colOff>
      <xdr:row>126</xdr:row>
      <xdr:rowOff>1231688</xdr:rowOff>
    </xdr:to>
    <xdr:pic>
      <xdr:nvPicPr>
        <xdr:cNvPr id="405" name="Image 404" descr="Picture">
          <a:extLst>
            <a:ext uri="{FF2B5EF4-FFF2-40B4-BE49-F238E27FC236}">
              <a16:creationId xmlns:a16="http://schemas.microsoft.com/office/drawing/2014/main" id="{00000000-0008-0000-0000-000095010000}"/>
            </a:ext>
          </a:extLst>
        </xdr:cNvPr>
        <xdr:cNvPicPr/>
      </xdr:nvPicPr>
      <xdr:blipFill>
        <a:blip xmlns:r="http://schemas.openxmlformats.org/officeDocument/2006/relationships" r:embed="rId399" cstate="print"/>
        <a:stretch>
          <a:fillRect/>
        </a:stretch>
      </xdr:blipFill>
      <xdr:spPr>
        <a:prstGeom prst="rect">
          <a:avLst/>
        </a:prstGeom>
      </xdr:spPr>
    </xdr:pic>
    <xdr:clientData/>
  </xdr:twoCellAnchor>
  <xdr:twoCellAnchor>
    <xdr:from>
      <xdr:col>24</xdr:col>
      <xdr:colOff>0</xdr:colOff>
      <xdr:row>127</xdr:row>
      <xdr:rowOff>0</xdr:rowOff>
    </xdr:from>
    <xdr:to>
      <xdr:col>25</xdr:col>
      <xdr:colOff>0</xdr:colOff>
      <xdr:row>127</xdr:row>
      <xdr:rowOff>1231688</xdr:rowOff>
    </xdr:to>
    <xdr:pic>
      <xdr:nvPicPr>
        <xdr:cNvPr id="406" name="Image 405" descr="Picture">
          <a:extLst>
            <a:ext uri="{FF2B5EF4-FFF2-40B4-BE49-F238E27FC236}">
              <a16:creationId xmlns:a16="http://schemas.microsoft.com/office/drawing/2014/main" id="{00000000-0008-0000-0000-000096010000}"/>
            </a:ext>
          </a:extLst>
        </xdr:cNvPr>
        <xdr:cNvPicPr/>
      </xdr:nvPicPr>
      <xdr:blipFill>
        <a:blip xmlns:r="http://schemas.openxmlformats.org/officeDocument/2006/relationships" r:embed="rId400" cstate="print"/>
        <a:stretch>
          <a:fillRect/>
        </a:stretch>
      </xdr:blipFill>
      <xdr:spPr>
        <a:prstGeom prst="rect">
          <a:avLst/>
        </a:prstGeom>
      </xdr:spPr>
    </xdr:pic>
    <xdr:clientData/>
  </xdr:twoCellAnchor>
  <xdr:twoCellAnchor>
    <xdr:from>
      <xdr:col>25</xdr:col>
      <xdr:colOff>0</xdr:colOff>
      <xdr:row>127</xdr:row>
      <xdr:rowOff>0</xdr:rowOff>
    </xdr:from>
    <xdr:to>
      <xdr:col>25</xdr:col>
      <xdr:colOff>971550</xdr:colOff>
      <xdr:row>127</xdr:row>
      <xdr:rowOff>1231688</xdr:rowOff>
    </xdr:to>
    <xdr:pic>
      <xdr:nvPicPr>
        <xdr:cNvPr id="407" name="Image 406" descr="Picture">
          <a:extLst>
            <a:ext uri="{FF2B5EF4-FFF2-40B4-BE49-F238E27FC236}">
              <a16:creationId xmlns:a16="http://schemas.microsoft.com/office/drawing/2014/main" id="{00000000-0008-0000-0000-000097010000}"/>
            </a:ext>
          </a:extLst>
        </xdr:cNvPr>
        <xdr:cNvPicPr/>
      </xdr:nvPicPr>
      <xdr:blipFill>
        <a:blip xmlns:r="http://schemas.openxmlformats.org/officeDocument/2006/relationships" r:embed="rId401" cstate="print"/>
        <a:stretch>
          <a:fillRect/>
        </a:stretch>
      </xdr:blipFill>
      <xdr:spPr>
        <a:prstGeom prst="rect">
          <a:avLst/>
        </a:prstGeom>
      </xdr:spPr>
    </xdr:pic>
    <xdr:clientData/>
  </xdr:twoCellAnchor>
  <xdr:twoCellAnchor>
    <xdr:from>
      <xdr:col>25</xdr:col>
      <xdr:colOff>0</xdr:colOff>
      <xdr:row>127</xdr:row>
      <xdr:rowOff>0</xdr:rowOff>
    </xdr:from>
    <xdr:to>
      <xdr:col>26</xdr:col>
      <xdr:colOff>0</xdr:colOff>
      <xdr:row>127</xdr:row>
      <xdr:rowOff>1231688</xdr:rowOff>
    </xdr:to>
    <xdr:pic>
      <xdr:nvPicPr>
        <xdr:cNvPr id="408" name="Image 407" descr="Picture">
          <a:extLst>
            <a:ext uri="{FF2B5EF4-FFF2-40B4-BE49-F238E27FC236}">
              <a16:creationId xmlns:a16="http://schemas.microsoft.com/office/drawing/2014/main" id="{00000000-0008-0000-0000-000098010000}"/>
            </a:ext>
          </a:extLst>
        </xdr:cNvPr>
        <xdr:cNvPicPr/>
      </xdr:nvPicPr>
      <xdr:blipFill>
        <a:blip xmlns:r="http://schemas.openxmlformats.org/officeDocument/2006/relationships" r:embed="rId402" cstate="print"/>
        <a:stretch>
          <a:fillRect/>
        </a:stretch>
      </xdr:blipFill>
      <xdr:spPr>
        <a:prstGeom prst="rect">
          <a:avLst/>
        </a:prstGeom>
      </xdr:spPr>
    </xdr:pic>
    <xdr:clientData/>
  </xdr:twoCellAnchor>
  <xdr:twoCellAnchor>
    <xdr:from>
      <xdr:col>26</xdr:col>
      <xdr:colOff>0</xdr:colOff>
      <xdr:row>127</xdr:row>
      <xdr:rowOff>0</xdr:rowOff>
    </xdr:from>
    <xdr:to>
      <xdr:col>26</xdr:col>
      <xdr:colOff>971550</xdr:colOff>
      <xdr:row>127</xdr:row>
      <xdr:rowOff>1231688</xdr:rowOff>
    </xdr:to>
    <xdr:pic>
      <xdr:nvPicPr>
        <xdr:cNvPr id="409" name="Image 408" descr="Picture">
          <a:extLst>
            <a:ext uri="{FF2B5EF4-FFF2-40B4-BE49-F238E27FC236}">
              <a16:creationId xmlns:a16="http://schemas.microsoft.com/office/drawing/2014/main" id="{00000000-0008-0000-0000-000099010000}"/>
            </a:ext>
          </a:extLst>
        </xdr:cNvPr>
        <xdr:cNvPicPr/>
      </xdr:nvPicPr>
      <xdr:blipFill>
        <a:blip xmlns:r="http://schemas.openxmlformats.org/officeDocument/2006/relationships" r:embed="rId403" cstate="print"/>
        <a:stretch>
          <a:fillRect/>
        </a:stretch>
      </xdr:blipFill>
      <xdr:spPr>
        <a:prstGeom prst="rect">
          <a:avLst/>
        </a:prstGeom>
      </xdr:spPr>
    </xdr:pic>
    <xdr:clientData/>
  </xdr:twoCellAnchor>
  <xdr:twoCellAnchor>
    <xdr:from>
      <xdr:col>26</xdr:col>
      <xdr:colOff>0</xdr:colOff>
      <xdr:row>127</xdr:row>
      <xdr:rowOff>0</xdr:rowOff>
    </xdr:from>
    <xdr:to>
      <xdr:col>27</xdr:col>
      <xdr:colOff>0</xdr:colOff>
      <xdr:row>127</xdr:row>
      <xdr:rowOff>1231688</xdr:rowOff>
    </xdr:to>
    <xdr:pic>
      <xdr:nvPicPr>
        <xdr:cNvPr id="410" name="Image 409" descr="Picture">
          <a:extLst>
            <a:ext uri="{FF2B5EF4-FFF2-40B4-BE49-F238E27FC236}">
              <a16:creationId xmlns:a16="http://schemas.microsoft.com/office/drawing/2014/main" id="{00000000-0008-0000-0000-00009A010000}"/>
            </a:ext>
          </a:extLst>
        </xdr:cNvPr>
        <xdr:cNvPicPr/>
      </xdr:nvPicPr>
      <xdr:blipFill>
        <a:blip xmlns:r="http://schemas.openxmlformats.org/officeDocument/2006/relationships" r:embed="rId404" cstate="print"/>
        <a:stretch>
          <a:fillRect/>
        </a:stretch>
      </xdr:blipFill>
      <xdr:spPr>
        <a:prstGeom prst="rect">
          <a:avLst/>
        </a:prstGeom>
      </xdr:spPr>
    </xdr:pic>
    <xdr:clientData/>
  </xdr:twoCellAnchor>
  <xdr:twoCellAnchor>
    <xdr:from>
      <xdr:col>24</xdr:col>
      <xdr:colOff>0</xdr:colOff>
      <xdr:row>128</xdr:row>
      <xdr:rowOff>0</xdr:rowOff>
    </xdr:from>
    <xdr:to>
      <xdr:col>25</xdr:col>
      <xdr:colOff>0</xdr:colOff>
      <xdr:row>128</xdr:row>
      <xdr:rowOff>1231688</xdr:rowOff>
    </xdr:to>
    <xdr:pic>
      <xdr:nvPicPr>
        <xdr:cNvPr id="411" name="Image 410" descr="Picture">
          <a:extLst>
            <a:ext uri="{FF2B5EF4-FFF2-40B4-BE49-F238E27FC236}">
              <a16:creationId xmlns:a16="http://schemas.microsoft.com/office/drawing/2014/main" id="{00000000-0008-0000-0000-00009B010000}"/>
            </a:ext>
          </a:extLst>
        </xdr:cNvPr>
        <xdr:cNvPicPr/>
      </xdr:nvPicPr>
      <xdr:blipFill>
        <a:blip xmlns:r="http://schemas.openxmlformats.org/officeDocument/2006/relationships" r:embed="rId405" cstate="print"/>
        <a:stretch>
          <a:fillRect/>
        </a:stretch>
      </xdr:blipFill>
      <xdr:spPr>
        <a:prstGeom prst="rect">
          <a:avLst/>
        </a:prstGeom>
      </xdr:spPr>
    </xdr:pic>
    <xdr:clientData/>
  </xdr:twoCellAnchor>
  <xdr:twoCellAnchor>
    <xdr:from>
      <xdr:col>25</xdr:col>
      <xdr:colOff>0</xdr:colOff>
      <xdr:row>128</xdr:row>
      <xdr:rowOff>0</xdr:rowOff>
    </xdr:from>
    <xdr:to>
      <xdr:col>26</xdr:col>
      <xdr:colOff>0</xdr:colOff>
      <xdr:row>128</xdr:row>
      <xdr:rowOff>1231688</xdr:rowOff>
    </xdr:to>
    <xdr:pic>
      <xdr:nvPicPr>
        <xdr:cNvPr id="412" name="Image 411" descr="Picture">
          <a:extLst>
            <a:ext uri="{FF2B5EF4-FFF2-40B4-BE49-F238E27FC236}">
              <a16:creationId xmlns:a16="http://schemas.microsoft.com/office/drawing/2014/main" id="{00000000-0008-0000-0000-00009C010000}"/>
            </a:ext>
          </a:extLst>
        </xdr:cNvPr>
        <xdr:cNvPicPr/>
      </xdr:nvPicPr>
      <xdr:blipFill>
        <a:blip xmlns:r="http://schemas.openxmlformats.org/officeDocument/2006/relationships" r:embed="rId406" cstate="print"/>
        <a:stretch>
          <a:fillRect/>
        </a:stretch>
      </xdr:blipFill>
      <xdr:spPr>
        <a:prstGeom prst="rect">
          <a:avLst/>
        </a:prstGeom>
      </xdr:spPr>
    </xdr:pic>
    <xdr:clientData/>
  </xdr:twoCellAnchor>
  <xdr:twoCellAnchor>
    <xdr:from>
      <xdr:col>26</xdr:col>
      <xdr:colOff>0</xdr:colOff>
      <xdr:row>128</xdr:row>
      <xdr:rowOff>0</xdr:rowOff>
    </xdr:from>
    <xdr:to>
      <xdr:col>27</xdr:col>
      <xdr:colOff>0</xdr:colOff>
      <xdr:row>128</xdr:row>
      <xdr:rowOff>1231688</xdr:rowOff>
    </xdr:to>
    <xdr:pic>
      <xdr:nvPicPr>
        <xdr:cNvPr id="413" name="Image 412" descr="Picture">
          <a:extLst>
            <a:ext uri="{FF2B5EF4-FFF2-40B4-BE49-F238E27FC236}">
              <a16:creationId xmlns:a16="http://schemas.microsoft.com/office/drawing/2014/main" id="{00000000-0008-0000-0000-00009D010000}"/>
            </a:ext>
          </a:extLst>
        </xdr:cNvPr>
        <xdr:cNvPicPr/>
      </xdr:nvPicPr>
      <xdr:blipFill>
        <a:blip xmlns:r="http://schemas.openxmlformats.org/officeDocument/2006/relationships" r:embed="rId407" cstate="print"/>
        <a:stretch>
          <a:fillRect/>
        </a:stretch>
      </xdr:blipFill>
      <xdr:spPr>
        <a:prstGeom prst="rect">
          <a:avLst/>
        </a:prstGeom>
      </xdr:spPr>
    </xdr:pic>
    <xdr:clientData/>
  </xdr:twoCellAnchor>
  <xdr:twoCellAnchor>
    <xdr:from>
      <xdr:col>24</xdr:col>
      <xdr:colOff>0</xdr:colOff>
      <xdr:row>129</xdr:row>
      <xdr:rowOff>0</xdr:rowOff>
    </xdr:from>
    <xdr:to>
      <xdr:col>25</xdr:col>
      <xdr:colOff>0</xdr:colOff>
      <xdr:row>129</xdr:row>
      <xdr:rowOff>1231688</xdr:rowOff>
    </xdr:to>
    <xdr:pic>
      <xdr:nvPicPr>
        <xdr:cNvPr id="414" name="Image 413" descr="Picture">
          <a:extLst>
            <a:ext uri="{FF2B5EF4-FFF2-40B4-BE49-F238E27FC236}">
              <a16:creationId xmlns:a16="http://schemas.microsoft.com/office/drawing/2014/main" id="{00000000-0008-0000-0000-00009E010000}"/>
            </a:ext>
          </a:extLst>
        </xdr:cNvPr>
        <xdr:cNvPicPr/>
      </xdr:nvPicPr>
      <xdr:blipFill>
        <a:blip xmlns:r="http://schemas.openxmlformats.org/officeDocument/2006/relationships" r:embed="rId408" cstate="print"/>
        <a:stretch>
          <a:fillRect/>
        </a:stretch>
      </xdr:blipFill>
      <xdr:spPr>
        <a:prstGeom prst="rect">
          <a:avLst/>
        </a:prstGeom>
      </xdr:spPr>
    </xdr:pic>
    <xdr:clientData/>
  </xdr:twoCellAnchor>
  <xdr:twoCellAnchor>
    <xdr:from>
      <xdr:col>25</xdr:col>
      <xdr:colOff>0</xdr:colOff>
      <xdr:row>129</xdr:row>
      <xdr:rowOff>0</xdr:rowOff>
    </xdr:from>
    <xdr:to>
      <xdr:col>25</xdr:col>
      <xdr:colOff>971550</xdr:colOff>
      <xdr:row>129</xdr:row>
      <xdr:rowOff>1231688</xdr:rowOff>
    </xdr:to>
    <xdr:pic>
      <xdr:nvPicPr>
        <xdr:cNvPr id="415" name="Image 414" descr="Picture">
          <a:extLst>
            <a:ext uri="{FF2B5EF4-FFF2-40B4-BE49-F238E27FC236}">
              <a16:creationId xmlns:a16="http://schemas.microsoft.com/office/drawing/2014/main" id="{00000000-0008-0000-0000-00009F010000}"/>
            </a:ext>
          </a:extLst>
        </xdr:cNvPr>
        <xdr:cNvPicPr/>
      </xdr:nvPicPr>
      <xdr:blipFill>
        <a:blip xmlns:r="http://schemas.openxmlformats.org/officeDocument/2006/relationships" r:embed="rId409" cstate="print"/>
        <a:stretch>
          <a:fillRect/>
        </a:stretch>
      </xdr:blipFill>
      <xdr:spPr>
        <a:prstGeom prst="rect">
          <a:avLst/>
        </a:prstGeom>
      </xdr:spPr>
    </xdr:pic>
    <xdr:clientData/>
  </xdr:twoCellAnchor>
  <xdr:twoCellAnchor>
    <xdr:from>
      <xdr:col>25</xdr:col>
      <xdr:colOff>0</xdr:colOff>
      <xdr:row>129</xdr:row>
      <xdr:rowOff>0</xdr:rowOff>
    </xdr:from>
    <xdr:to>
      <xdr:col>26</xdr:col>
      <xdr:colOff>0</xdr:colOff>
      <xdr:row>129</xdr:row>
      <xdr:rowOff>1231688</xdr:rowOff>
    </xdr:to>
    <xdr:pic>
      <xdr:nvPicPr>
        <xdr:cNvPr id="416" name="Image 415" descr="Picture">
          <a:extLst>
            <a:ext uri="{FF2B5EF4-FFF2-40B4-BE49-F238E27FC236}">
              <a16:creationId xmlns:a16="http://schemas.microsoft.com/office/drawing/2014/main" id="{00000000-0008-0000-0000-0000A0010000}"/>
            </a:ext>
          </a:extLst>
        </xdr:cNvPr>
        <xdr:cNvPicPr/>
      </xdr:nvPicPr>
      <xdr:blipFill>
        <a:blip xmlns:r="http://schemas.openxmlformats.org/officeDocument/2006/relationships" r:embed="rId410" cstate="print"/>
        <a:stretch>
          <a:fillRect/>
        </a:stretch>
      </xdr:blipFill>
      <xdr:spPr>
        <a:prstGeom prst="rect">
          <a:avLst/>
        </a:prstGeom>
      </xdr:spPr>
    </xdr:pic>
    <xdr:clientData/>
  </xdr:twoCellAnchor>
  <xdr:twoCellAnchor>
    <xdr:from>
      <xdr:col>26</xdr:col>
      <xdr:colOff>0</xdr:colOff>
      <xdr:row>129</xdr:row>
      <xdr:rowOff>0</xdr:rowOff>
    </xdr:from>
    <xdr:to>
      <xdr:col>27</xdr:col>
      <xdr:colOff>0</xdr:colOff>
      <xdr:row>129</xdr:row>
      <xdr:rowOff>1231688</xdr:rowOff>
    </xdr:to>
    <xdr:pic>
      <xdr:nvPicPr>
        <xdr:cNvPr id="417" name="Image 416" descr="Picture">
          <a:extLst>
            <a:ext uri="{FF2B5EF4-FFF2-40B4-BE49-F238E27FC236}">
              <a16:creationId xmlns:a16="http://schemas.microsoft.com/office/drawing/2014/main" id="{00000000-0008-0000-0000-0000A1010000}"/>
            </a:ext>
          </a:extLst>
        </xdr:cNvPr>
        <xdr:cNvPicPr/>
      </xdr:nvPicPr>
      <xdr:blipFill>
        <a:blip xmlns:r="http://schemas.openxmlformats.org/officeDocument/2006/relationships" r:embed="rId411" cstate="print"/>
        <a:stretch>
          <a:fillRect/>
        </a:stretch>
      </xdr:blipFill>
      <xdr:spPr>
        <a:prstGeom prst="rect">
          <a:avLst/>
        </a:prstGeom>
      </xdr:spPr>
    </xdr:pic>
    <xdr:clientData/>
  </xdr:twoCellAnchor>
  <xdr:twoCellAnchor>
    <xdr:from>
      <xdr:col>24</xdr:col>
      <xdr:colOff>0</xdr:colOff>
      <xdr:row>130</xdr:row>
      <xdr:rowOff>0</xdr:rowOff>
    </xdr:from>
    <xdr:to>
      <xdr:col>25</xdr:col>
      <xdr:colOff>0</xdr:colOff>
      <xdr:row>130</xdr:row>
      <xdr:rowOff>1231688</xdr:rowOff>
    </xdr:to>
    <xdr:pic>
      <xdr:nvPicPr>
        <xdr:cNvPr id="418" name="Image 417" descr="Picture">
          <a:extLst>
            <a:ext uri="{FF2B5EF4-FFF2-40B4-BE49-F238E27FC236}">
              <a16:creationId xmlns:a16="http://schemas.microsoft.com/office/drawing/2014/main" id="{00000000-0008-0000-0000-0000A2010000}"/>
            </a:ext>
          </a:extLst>
        </xdr:cNvPr>
        <xdr:cNvPicPr/>
      </xdr:nvPicPr>
      <xdr:blipFill>
        <a:blip xmlns:r="http://schemas.openxmlformats.org/officeDocument/2006/relationships" r:embed="rId412" cstate="print"/>
        <a:stretch>
          <a:fillRect/>
        </a:stretch>
      </xdr:blipFill>
      <xdr:spPr>
        <a:prstGeom prst="rect">
          <a:avLst/>
        </a:prstGeom>
      </xdr:spPr>
    </xdr:pic>
    <xdr:clientData/>
  </xdr:twoCellAnchor>
  <xdr:twoCellAnchor>
    <xdr:from>
      <xdr:col>25</xdr:col>
      <xdr:colOff>0</xdr:colOff>
      <xdr:row>130</xdr:row>
      <xdr:rowOff>0</xdr:rowOff>
    </xdr:from>
    <xdr:to>
      <xdr:col>26</xdr:col>
      <xdr:colOff>0</xdr:colOff>
      <xdr:row>130</xdr:row>
      <xdr:rowOff>1231688</xdr:rowOff>
    </xdr:to>
    <xdr:pic>
      <xdr:nvPicPr>
        <xdr:cNvPr id="419" name="Image 418" descr="Picture">
          <a:extLst>
            <a:ext uri="{FF2B5EF4-FFF2-40B4-BE49-F238E27FC236}">
              <a16:creationId xmlns:a16="http://schemas.microsoft.com/office/drawing/2014/main" id="{00000000-0008-0000-0000-0000A3010000}"/>
            </a:ext>
          </a:extLst>
        </xdr:cNvPr>
        <xdr:cNvPicPr/>
      </xdr:nvPicPr>
      <xdr:blipFill>
        <a:blip xmlns:r="http://schemas.openxmlformats.org/officeDocument/2006/relationships" r:embed="rId413" cstate="print"/>
        <a:stretch>
          <a:fillRect/>
        </a:stretch>
      </xdr:blipFill>
      <xdr:spPr>
        <a:prstGeom prst="rect">
          <a:avLst/>
        </a:prstGeom>
      </xdr:spPr>
    </xdr:pic>
    <xdr:clientData/>
  </xdr:twoCellAnchor>
  <xdr:twoCellAnchor>
    <xdr:from>
      <xdr:col>26</xdr:col>
      <xdr:colOff>0</xdr:colOff>
      <xdr:row>130</xdr:row>
      <xdr:rowOff>0</xdr:rowOff>
    </xdr:from>
    <xdr:to>
      <xdr:col>27</xdr:col>
      <xdr:colOff>0</xdr:colOff>
      <xdr:row>130</xdr:row>
      <xdr:rowOff>1231688</xdr:rowOff>
    </xdr:to>
    <xdr:pic>
      <xdr:nvPicPr>
        <xdr:cNvPr id="420" name="Image 419" descr="Picture">
          <a:extLst>
            <a:ext uri="{FF2B5EF4-FFF2-40B4-BE49-F238E27FC236}">
              <a16:creationId xmlns:a16="http://schemas.microsoft.com/office/drawing/2014/main" id="{00000000-0008-0000-0000-0000A4010000}"/>
            </a:ext>
          </a:extLst>
        </xdr:cNvPr>
        <xdr:cNvPicPr/>
      </xdr:nvPicPr>
      <xdr:blipFill>
        <a:blip xmlns:r="http://schemas.openxmlformats.org/officeDocument/2006/relationships" r:embed="rId414" cstate="print"/>
        <a:stretch>
          <a:fillRect/>
        </a:stretch>
      </xdr:blipFill>
      <xdr:spPr>
        <a:prstGeom prst="rect">
          <a:avLst/>
        </a:prstGeom>
      </xdr:spPr>
    </xdr:pic>
    <xdr:clientData/>
  </xdr:twoCellAnchor>
  <xdr:twoCellAnchor>
    <xdr:from>
      <xdr:col>24</xdr:col>
      <xdr:colOff>0</xdr:colOff>
      <xdr:row>131</xdr:row>
      <xdr:rowOff>0</xdr:rowOff>
    </xdr:from>
    <xdr:to>
      <xdr:col>25</xdr:col>
      <xdr:colOff>0</xdr:colOff>
      <xdr:row>131</xdr:row>
      <xdr:rowOff>1231688</xdr:rowOff>
    </xdr:to>
    <xdr:pic>
      <xdr:nvPicPr>
        <xdr:cNvPr id="421" name="Image 420" descr="Picture">
          <a:extLst>
            <a:ext uri="{FF2B5EF4-FFF2-40B4-BE49-F238E27FC236}">
              <a16:creationId xmlns:a16="http://schemas.microsoft.com/office/drawing/2014/main" id="{00000000-0008-0000-0000-0000A5010000}"/>
            </a:ext>
          </a:extLst>
        </xdr:cNvPr>
        <xdr:cNvPicPr/>
      </xdr:nvPicPr>
      <xdr:blipFill>
        <a:blip xmlns:r="http://schemas.openxmlformats.org/officeDocument/2006/relationships" r:embed="rId415" cstate="print"/>
        <a:stretch>
          <a:fillRect/>
        </a:stretch>
      </xdr:blipFill>
      <xdr:spPr>
        <a:prstGeom prst="rect">
          <a:avLst/>
        </a:prstGeom>
      </xdr:spPr>
    </xdr:pic>
    <xdr:clientData/>
  </xdr:twoCellAnchor>
  <xdr:twoCellAnchor>
    <xdr:from>
      <xdr:col>25</xdr:col>
      <xdr:colOff>0</xdr:colOff>
      <xdr:row>131</xdr:row>
      <xdr:rowOff>0</xdr:rowOff>
    </xdr:from>
    <xdr:to>
      <xdr:col>26</xdr:col>
      <xdr:colOff>0</xdr:colOff>
      <xdr:row>131</xdr:row>
      <xdr:rowOff>1231688</xdr:rowOff>
    </xdr:to>
    <xdr:pic>
      <xdr:nvPicPr>
        <xdr:cNvPr id="422" name="Image 421" descr="Picture">
          <a:extLst>
            <a:ext uri="{FF2B5EF4-FFF2-40B4-BE49-F238E27FC236}">
              <a16:creationId xmlns:a16="http://schemas.microsoft.com/office/drawing/2014/main" id="{00000000-0008-0000-0000-0000A6010000}"/>
            </a:ext>
          </a:extLst>
        </xdr:cNvPr>
        <xdr:cNvPicPr/>
      </xdr:nvPicPr>
      <xdr:blipFill>
        <a:blip xmlns:r="http://schemas.openxmlformats.org/officeDocument/2006/relationships" r:embed="rId416" cstate="print"/>
        <a:stretch>
          <a:fillRect/>
        </a:stretch>
      </xdr:blipFill>
      <xdr:spPr>
        <a:prstGeom prst="rect">
          <a:avLst/>
        </a:prstGeom>
      </xdr:spPr>
    </xdr:pic>
    <xdr:clientData/>
  </xdr:twoCellAnchor>
  <xdr:twoCellAnchor>
    <xdr:from>
      <xdr:col>26</xdr:col>
      <xdr:colOff>0</xdr:colOff>
      <xdr:row>131</xdr:row>
      <xdr:rowOff>0</xdr:rowOff>
    </xdr:from>
    <xdr:to>
      <xdr:col>27</xdr:col>
      <xdr:colOff>0</xdr:colOff>
      <xdr:row>131</xdr:row>
      <xdr:rowOff>1231688</xdr:rowOff>
    </xdr:to>
    <xdr:pic>
      <xdr:nvPicPr>
        <xdr:cNvPr id="423" name="Image 422" descr="Picture">
          <a:extLst>
            <a:ext uri="{FF2B5EF4-FFF2-40B4-BE49-F238E27FC236}">
              <a16:creationId xmlns:a16="http://schemas.microsoft.com/office/drawing/2014/main" id="{00000000-0008-0000-0000-0000A7010000}"/>
            </a:ext>
          </a:extLst>
        </xdr:cNvPr>
        <xdr:cNvPicPr/>
      </xdr:nvPicPr>
      <xdr:blipFill>
        <a:blip xmlns:r="http://schemas.openxmlformats.org/officeDocument/2006/relationships" r:embed="rId417" cstate="print"/>
        <a:stretch>
          <a:fillRect/>
        </a:stretch>
      </xdr:blipFill>
      <xdr:spPr>
        <a:prstGeom prst="rect">
          <a:avLst/>
        </a:prstGeom>
      </xdr:spPr>
    </xdr:pic>
    <xdr:clientData/>
  </xdr:twoCellAnchor>
  <xdr:twoCellAnchor>
    <xdr:from>
      <xdr:col>24</xdr:col>
      <xdr:colOff>0</xdr:colOff>
      <xdr:row>132</xdr:row>
      <xdr:rowOff>0</xdr:rowOff>
    </xdr:from>
    <xdr:to>
      <xdr:col>25</xdr:col>
      <xdr:colOff>0</xdr:colOff>
      <xdr:row>132</xdr:row>
      <xdr:rowOff>1231688</xdr:rowOff>
    </xdr:to>
    <xdr:pic>
      <xdr:nvPicPr>
        <xdr:cNvPr id="424" name="Image 423" descr="Picture">
          <a:extLst>
            <a:ext uri="{FF2B5EF4-FFF2-40B4-BE49-F238E27FC236}">
              <a16:creationId xmlns:a16="http://schemas.microsoft.com/office/drawing/2014/main" id="{00000000-0008-0000-0000-0000A8010000}"/>
            </a:ext>
          </a:extLst>
        </xdr:cNvPr>
        <xdr:cNvPicPr/>
      </xdr:nvPicPr>
      <xdr:blipFill>
        <a:blip xmlns:r="http://schemas.openxmlformats.org/officeDocument/2006/relationships" r:embed="rId418" cstate="print"/>
        <a:stretch>
          <a:fillRect/>
        </a:stretch>
      </xdr:blipFill>
      <xdr:spPr>
        <a:prstGeom prst="rect">
          <a:avLst/>
        </a:prstGeom>
      </xdr:spPr>
    </xdr:pic>
    <xdr:clientData/>
  </xdr:twoCellAnchor>
  <xdr:twoCellAnchor>
    <xdr:from>
      <xdr:col>25</xdr:col>
      <xdr:colOff>0</xdr:colOff>
      <xdr:row>132</xdr:row>
      <xdr:rowOff>0</xdr:rowOff>
    </xdr:from>
    <xdr:to>
      <xdr:col>26</xdr:col>
      <xdr:colOff>0</xdr:colOff>
      <xdr:row>132</xdr:row>
      <xdr:rowOff>1231688</xdr:rowOff>
    </xdr:to>
    <xdr:pic>
      <xdr:nvPicPr>
        <xdr:cNvPr id="425" name="Image 424" descr="Picture">
          <a:extLst>
            <a:ext uri="{FF2B5EF4-FFF2-40B4-BE49-F238E27FC236}">
              <a16:creationId xmlns:a16="http://schemas.microsoft.com/office/drawing/2014/main" id="{00000000-0008-0000-0000-0000A9010000}"/>
            </a:ext>
          </a:extLst>
        </xdr:cNvPr>
        <xdr:cNvPicPr/>
      </xdr:nvPicPr>
      <xdr:blipFill>
        <a:blip xmlns:r="http://schemas.openxmlformats.org/officeDocument/2006/relationships" r:embed="rId419" cstate="print"/>
        <a:stretch>
          <a:fillRect/>
        </a:stretch>
      </xdr:blipFill>
      <xdr:spPr>
        <a:prstGeom prst="rect">
          <a:avLst/>
        </a:prstGeom>
      </xdr:spPr>
    </xdr:pic>
    <xdr:clientData/>
  </xdr:twoCellAnchor>
  <xdr:twoCellAnchor>
    <xdr:from>
      <xdr:col>26</xdr:col>
      <xdr:colOff>0</xdr:colOff>
      <xdr:row>132</xdr:row>
      <xdr:rowOff>0</xdr:rowOff>
    </xdr:from>
    <xdr:to>
      <xdr:col>27</xdr:col>
      <xdr:colOff>0</xdr:colOff>
      <xdr:row>132</xdr:row>
      <xdr:rowOff>1231688</xdr:rowOff>
    </xdr:to>
    <xdr:pic>
      <xdr:nvPicPr>
        <xdr:cNvPr id="426" name="Image 425" descr="Picture">
          <a:extLst>
            <a:ext uri="{FF2B5EF4-FFF2-40B4-BE49-F238E27FC236}">
              <a16:creationId xmlns:a16="http://schemas.microsoft.com/office/drawing/2014/main" id="{00000000-0008-0000-0000-0000AA010000}"/>
            </a:ext>
          </a:extLst>
        </xdr:cNvPr>
        <xdr:cNvPicPr/>
      </xdr:nvPicPr>
      <xdr:blipFill>
        <a:blip xmlns:r="http://schemas.openxmlformats.org/officeDocument/2006/relationships" r:embed="rId420" cstate="print"/>
        <a:stretch>
          <a:fillRect/>
        </a:stretch>
      </xdr:blipFill>
      <xdr:spPr>
        <a:prstGeom prst="rect">
          <a:avLst/>
        </a:prstGeom>
      </xdr:spPr>
    </xdr:pic>
    <xdr:clientData/>
  </xdr:twoCellAnchor>
  <xdr:twoCellAnchor>
    <xdr:from>
      <xdr:col>24</xdr:col>
      <xdr:colOff>0</xdr:colOff>
      <xdr:row>133</xdr:row>
      <xdr:rowOff>0</xdr:rowOff>
    </xdr:from>
    <xdr:to>
      <xdr:col>25</xdr:col>
      <xdr:colOff>0</xdr:colOff>
      <xdr:row>133</xdr:row>
      <xdr:rowOff>1231688</xdr:rowOff>
    </xdr:to>
    <xdr:pic>
      <xdr:nvPicPr>
        <xdr:cNvPr id="427" name="Image 426" descr="Picture">
          <a:extLst>
            <a:ext uri="{FF2B5EF4-FFF2-40B4-BE49-F238E27FC236}">
              <a16:creationId xmlns:a16="http://schemas.microsoft.com/office/drawing/2014/main" id="{00000000-0008-0000-0000-0000AB010000}"/>
            </a:ext>
          </a:extLst>
        </xdr:cNvPr>
        <xdr:cNvPicPr/>
      </xdr:nvPicPr>
      <xdr:blipFill>
        <a:blip xmlns:r="http://schemas.openxmlformats.org/officeDocument/2006/relationships" r:embed="rId421" cstate="print"/>
        <a:stretch>
          <a:fillRect/>
        </a:stretch>
      </xdr:blipFill>
      <xdr:spPr>
        <a:prstGeom prst="rect">
          <a:avLst/>
        </a:prstGeom>
      </xdr:spPr>
    </xdr:pic>
    <xdr:clientData/>
  </xdr:twoCellAnchor>
  <xdr:twoCellAnchor>
    <xdr:from>
      <xdr:col>25</xdr:col>
      <xdr:colOff>0</xdr:colOff>
      <xdr:row>133</xdr:row>
      <xdr:rowOff>0</xdr:rowOff>
    </xdr:from>
    <xdr:to>
      <xdr:col>26</xdr:col>
      <xdr:colOff>0</xdr:colOff>
      <xdr:row>133</xdr:row>
      <xdr:rowOff>1231688</xdr:rowOff>
    </xdr:to>
    <xdr:pic>
      <xdr:nvPicPr>
        <xdr:cNvPr id="428" name="Image 427" descr="Picture">
          <a:extLst>
            <a:ext uri="{FF2B5EF4-FFF2-40B4-BE49-F238E27FC236}">
              <a16:creationId xmlns:a16="http://schemas.microsoft.com/office/drawing/2014/main" id="{00000000-0008-0000-0000-0000AC010000}"/>
            </a:ext>
          </a:extLst>
        </xdr:cNvPr>
        <xdr:cNvPicPr/>
      </xdr:nvPicPr>
      <xdr:blipFill>
        <a:blip xmlns:r="http://schemas.openxmlformats.org/officeDocument/2006/relationships" r:embed="rId422" cstate="print"/>
        <a:stretch>
          <a:fillRect/>
        </a:stretch>
      </xdr:blipFill>
      <xdr:spPr>
        <a:prstGeom prst="rect">
          <a:avLst/>
        </a:prstGeom>
      </xdr:spPr>
    </xdr:pic>
    <xdr:clientData/>
  </xdr:twoCellAnchor>
  <xdr:twoCellAnchor>
    <xdr:from>
      <xdr:col>26</xdr:col>
      <xdr:colOff>0</xdr:colOff>
      <xdr:row>133</xdr:row>
      <xdr:rowOff>0</xdr:rowOff>
    </xdr:from>
    <xdr:to>
      <xdr:col>27</xdr:col>
      <xdr:colOff>0</xdr:colOff>
      <xdr:row>133</xdr:row>
      <xdr:rowOff>1231688</xdr:rowOff>
    </xdr:to>
    <xdr:pic>
      <xdr:nvPicPr>
        <xdr:cNvPr id="429" name="Image 428" descr="Picture">
          <a:extLst>
            <a:ext uri="{FF2B5EF4-FFF2-40B4-BE49-F238E27FC236}">
              <a16:creationId xmlns:a16="http://schemas.microsoft.com/office/drawing/2014/main" id="{00000000-0008-0000-0000-0000AD010000}"/>
            </a:ext>
          </a:extLst>
        </xdr:cNvPr>
        <xdr:cNvPicPr/>
      </xdr:nvPicPr>
      <xdr:blipFill>
        <a:blip xmlns:r="http://schemas.openxmlformats.org/officeDocument/2006/relationships" r:embed="rId423" cstate="print"/>
        <a:stretch>
          <a:fillRect/>
        </a:stretch>
      </xdr:blipFill>
      <xdr:spPr>
        <a:prstGeom prst="rect">
          <a:avLst/>
        </a:prstGeom>
      </xdr:spPr>
    </xdr:pic>
    <xdr:clientData/>
  </xdr:twoCellAnchor>
  <xdr:twoCellAnchor>
    <xdr:from>
      <xdr:col>24</xdr:col>
      <xdr:colOff>0</xdr:colOff>
      <xdr:row>134</xdr:row>
      <xdr:rowOff>0</xdr:rowOff>
    </xdr:from>
    <xdr:to>
      <xdr:col>25</xdr:col>
      <xdr:colOff>0</xdr:colOff>
      <xdr:row>134</xdr:row>
      <xdr:rowOff>1231688</xdr:rowOff>
    </xdr:to>
    <xdr:pic>
      <xdr:nvPicPr>
        <xdr:cNvPr id="430" name="Image 429" descr="Picture">
          <a:extLst>
            <a:ext uri="{FF2B5EF4-FFF2-40B4-BE49-F238E27FC236}">
              <a16:creationId xmlns:a16="http://schemas.microsoft.com/office/drawing/2014/main" id="{00000000-0008-0000-0000-0000AE010000}"/>
            </a:ext>
          </a:extLst>
        </xdr:cNvPr>
        <xdr:cNvPicPr/>
      </xdr:nvPicPr>
      <xdr:blipFill>
        <a:blip xmlns:r="http://schemas.openxmlformats.org/officeDocument/2006/relationships" r:embed="rId424" cstate="print"/>
        <a:stretch>
          <a:fillRect/>
        </a:stretch>
      </xdr:blipFill>
      <xdr:spPr>
        <a:prstGeom prst="rect">
          <a:avLst/>
        </a:prstGeom>
      </xdr:spPr>
    </xdr:pic>
    <xdr:clientData/>
  </xdr:twoCellAnchor>
  <xdr:twoCellAnchor>
    <xdr:from>
      <xdr:col>25</xdr:col>
      <xdr:colOff>0</xdr:colOff>
      <xdr:row>134</xdr:row>
      <xdr:rowOff>0</xdr:rowOff>
    </xdr:from>
    <xdr:to>
      <xdr:col>26</xdr:col>
      <xdr:colOff>0</xdr:colOff>
      <xdr:row>134</xdr:row>
      <xdr:rowOff>1231688</xdr:rowOff>
    </xdr:to>
    <xdr:pic>
      <xdr:nvPicPr>
        <xdr:cNvPr id="431" name="Image 430" descr="Picture">
          <a:extLst>
            <a:ext uri="{FF2B5EF4-FFF2-40B4-BE49-F238E27FC236}">
              <a16:creationId xmlns:a16="http://schemas.microsoft.com/office/drawing/2014/main" id="{00000000-0008-0000-0000-0000AF010000}"/>
            </a:ext>
          </a:extLst>
        </xdr:cNvPr>
        <xdr:cNvPicPr/>
      </xdr:nvPicPr>
      <xdr:blipFill>
        <a:blip xmlns:r="http://schemas.openxmlformats.org/officeDocument/2006/relationships" r:embed="rId425" cstate="print"/>
        <a:stretch>
          <a:fillRect/>
        </a:stretch>
      </xdr:blipFill>
      <xdr:spPr>
        <a:prstGeom prst="rect">
          <a:avLst/>
        </a:prstGeom>
      </xdr:spPr>
    </xdr:pic>
    <xdr:clientData/>
  </xdr:twoCellAnchor>
  <xdr:twoCellAnchor>
    <xdr:from>
      <xdr:col>26</xdr:col>
      <xdr:colOff>0</xdr:colOff>
      <xdr:row>134</xdr:row>
      <xdr:rowOff>0</xdr:rowOff>
    </xdr:from>
    <xdr:to>
      <xdr:col>27</xdr:col>
      <xdr:colOff>0</xdr:colOff>
      <xdr:row>134</xdr:row>
      <xdr:rowOff>1231688</xdr:rowOff>
    </xdr:to>
    <xdr:pic>
      <xdr:nvPicPr>
        <xdr:cNvPr id="432" name="Image 431" descr="Picture">
          <a:extLst>
            <a:ext uri="{FF2B5EF4-FFF2-40B4-BE49-F238E27FC236}">
              <a16:creationId xmlns:a16="http://schemas.microsoft.com/office/drawing/2014/main" id="{00000000-0008-0000-0000-0000B0010000}"/>
            </a:ext>
          </a:extLst>
        </xdr:cNvPr>
        <xdr:cNvPicPr/>
      </xdr:nvPicPr>
      <xdr:blipFill>
        <a:blip xmlns:r="http://schemas.openxmlformats.org/officeDocument/2006/relationships" r:embed="rId426" cstate="print"/>
        <a:stretch>
          <a:fillRect/>
        </a:stretch>
      </xdr:blipFill>
      <xdr:spPr>
        <a:prstGeom prst="rect">
          <a:avLst/>
        </a:prstGeom>
      </xdr:spPr>
    </xdr:pic>
    <xdr:clientData/>
  </xdr:twoCellAnchor>
  <xdr:twoCellAnchor>
    <xdr:from>
      <xdr:col>24</xdr:col>
      <xdr:colOff>0</xdr:colOff>
      <xdr:row>135</xdr:row>
      <xdr:rowOff>0</xdr:rowOff>
    </xdr:from>
    <xdr:to>
      <xdr:col>25</xdr:col>
      <xdr:colOff>0</xdr:colOff>
      <xdr:row>135</xdr:row>
      <xdr:rowOff>1231688</xdr:rowOff>
    </xdr:to>
    <xdr:pic>
      <xdr:nvPicPr>
        <xdr:cNvPr id="433" name="Image 432" descr="Picture">
          <a:extLst>
            <a:ext uri="{FF2B5EF4-FFF2-40B4-BE49-F238E27FC236}">
              <a16:creationId xmlns:a16="http://schemas.microsoft.com/office/drawing/2014/main" id="{00000000-0008-0000-0000-0000B1010000}"/>
            </a:ext>
          </a:extLst>
        </xdr:cNvPr>
        <xdr:cNvPicPr/>
      </xdr:nvPicPr>
      <xdr:blipFill>
        <a:blip xmlns:r="http://schemas.openxmlformats.org/officeDocument/2006/relationships" r:embed="rId427" cstate="print"/>
        <a:stretch>
          <a:fillRect/>
        </a:stretch>
      </xdr:blipFill>
      <xdr:spPr>
        <a:prstGeom prst="rect">
          <a:avLst/>
        </a:prstGeom>
      </xdr:spPr>
    </xdr:pic>
    <xdr:clientData/>
  </xdr:twoCellAnchor>
  <xdr:twoCellAnchor>
    <xdr:from>
      <xdr:col>25</xdr:col>
      <xdr:colOff>0</xdr:colOff>
      <xdr:row>135</xdr:row>
      <xdr:rowOff>0</xdr:rowOff>
    </xdr:from>
    <xdr:to>
      <xdr:col>26</xdr:col>
      <xdr:colOff>0</xdr:colOff>
      <xdr:row>135</xdr:row>
      <xdr:rowOff>1231688</xdr:rowOff>
    </xdr:to>
    <xdr:pic>
      <xdr:nvPicPr>
        <xdr:cNvPr id="434" name="Image 433" descr="Picture">
          <a:extLst>
            <a:ext uri="{FF2B5EF4-FFF2-40B4-BE49-F238E27FC236}">
              <a16:creationId xmlns:a16="http://schemas.microsoft.com/office/drawing/2014/main" id="{00000000-0008-0000-0000-0000B2010000}"/>
            </a:ext>
          </a:extLst>
        </xdr:cNvPr>
        <xdr:cNvPicPr/>
      </xdr:nvPicPr>
      <xdr:blipFill>
        <a:blip xmlns:r="http://schemas.openxmlformats.org/officeDocument/2006/relationships" r:embed="rId428" cstate="print"/>
        <a:stretch>
          <a:fillRect/>
        </a:stretch>
      </xdr:blipFill>
      <xdr:spPr>
        <a:prstGeom prst="rect">
          <a:avLst/>
        </a:prstGeom>
      </xdr:spPr>
    </xdr:pic>
    <xdr:clientData/>
  </xdr:twoCellAnchor>
  <xdr:twoCellAnchor>
    <xdr:from>
      <xdr:col>26</xdr:col>
      <xdr:colOff>0</xdr:colOff>
      <xdr:row>135</xdr:row>
      <xdr:rowOff>0</xdr:rowOff>
    </xdr:from>
    <xdr:to>
      <xdr:col>27</xdr:col>
      <xdr:colOff>0</xdr:colOff>
      <xdr:row>135</xdr:row>
      <xdr:rowOff>1231688</xdr:rowOff>
    </xdr:to>
    <xdr:pic>
      <xdr:nvPicPr>
        <xdr:cNvPr id="435" name="Image 434" descr="Picture">
          <a:extLst>
            <a:ext uri="{FF2B5EF4-FFF2-40B4-BE49-F238E27FC236}">
              <a16:creationId xmlns:a16="http://schemas.microsoft.com/office/drawing/2014/main" id="{00000000-0008-0000-0000-0000B3010000}"/>
            </a:ext>
          </a:extLst>
        </xdr:cNvPr>
        <xdr:cNvPicPr/>
      </xdr:nvPicPr>
      <xdr:blipFill>
        <a:blip xmlns:r="http://schemas.openxmlformats.org/officeDocument/2006/relationships" r:embed="rId429" cstate="print"/>
        <a:stretch>
          <a:fillRect/>
        </a:stretch>
      </xdr:blipFill>
      <xdr:spPr>
        <a:prstGeom prst="rect">
          <a:avLst/>
        </a:prstGeom>
      </xdr:spPr>
    </xdr:pic>
    <xdr:clientData/>
  </xdr:twoCellAnchor>
  <xdr:twoCellAnchor>
    <xdr:from>
      <xdr:col>24</xdr:col>
      <xdr:colOff>0</xdr:colOff>
      <xdr:row>136</xdr:row>
      <xdr:rowOff>0</xdr:rowOff>
    </xdr:from>
    <xdr:to>
      <xdr:col>25</xdr:col>
      <xdr:colOff>0</xdr:colOff>
      <xdr:row>136</xdr:row>
      <xdr:rowOff>1231688</xdr:rowOff>
    </xdr:to>
    <xdr:pic>
      <xdr:nvPicPr>
        <xdr:cNvPr id="436" name="Image 435" descr="Picture">
          <a:extLst>
            <a:ext uri="{FF2B5EF4-FFF2-40B4-BE49-F238E27FC236}">
              <a16:creationId xmlns:a16="http://schemas.microsoft.com/office/drawing/2014/main" id="{00000000-0008-0000-0000-0000B4010000}"/>
            </a:ext>
          </a:extLst>
        </xdr:cNvPr>
        <xdr:cNvPicPr/>
      </xdr:nvPicPr>
      <xdr:blipFill>
        <a:blip xmlns:r="http://schemas.openxmlformats.org/officeDocument/2006/relationships" r:embed="rId430" cstate="print"/>
        <a:stretch>
          <a:fillRect/>
        </a:stretch>
      </xdr:blipFill>
      <xdr:spPr>
        <a:prstGeom prst="rect">
          <a:avLst/>
        </a:prstGeom>
      </xdr:spPr>
    </xdr:pic>
    <xdr:clientData/>
  </xdr:twoCellAnchor>
  <xdr:twoCellAnchor>
    <xdr:from>
      <xdr:col>25</xdr:col>
      <xdr:colOff>0</xdr:colOff>
      <xdr:row>136</xdr:row>
      <xdr:rowOff>0</xdr:rowOff>
    </xdr:from>
    <xdr:to>
      <xdr:col>26</xdr:col>
      <xdr:colOff>0</xdr:colOff>
      <xdr:row>136</xdr:row>
      <xdr:rowOff>1231688</xdr:rowOff>
    </xdr:to>
    <xdr:pic>
      <xdr:nvPicPr>
        <xdr:cNvPr id="437" name="Image 436" descr="Picture">
          <a:extLst>
            <a:ext uri="{FF2B5EF4-FFF2-40B4-BE49-F238E27FC236}">
              <a16:creationId xmlns:a16="http://schemas.microsoft.com/office/drawing/2014/main" id="{00000000-0008-0000-0000-0000B5010000}"/>
            </a:ext>
          </a:extLst>
        </xdr:cNvPr>
        <xdr:cNvPicPr/>
      </xdr:nvPicPr>
      <xdr:blipFill>
        <a:blip xmlns:r="http://schemas.openxmlformats.org/officeDocument/2006/relationships" r:embed="rId431" cstate="print"/>
        <a:stretch>
          <a:fillRect/>
        </a:stretch>
      </xdr:blipFill>
      <xdr:spPr>
        <a:prstGeom prst="rect">
          <a:avLst/>
        </a:prstGeom>
      </xdr:spPr>
    </xdr:pic>
    <xdr:clientData/>
  </xdr:twoCellAnchor>
  <xdr:twoCellAnchor>
    <xdr:from>
      <xdr:col>26</xdr:col>
      <xdr:colOff>0</xdr:colOff>
      <xdr:row>136</xdr:row>
      <xdr:rowOff>0</xdr:rowOff>
    </xdr:from>
    <xdr:to>
      <xdr:col>27</xdr:col>
      <xdr:colOff>0</xdr:colOff>
      <xdr:row>136</xdr:row>
      <xdr:rowOff>1231688</xdr:rowOff>
    </xdr:to>
    <xdr:pic>
      <xdr:nvPicPr>
        <xdr:cNvPr id="438" name="Image 437" descr="Picture">
          <a:extLst>
            <a:ext uri="{FF2B5EF4-FFF2-40B4-BE49-F238E27FC236}">
              <a16:creationId xmlns:a16="http://schemas.microsoft.com/office/drawing/2014/main" id="{00000000-0008-0000-0000-0000B6010000}"/>
            </a:ext>
          </a:extLst>
        </xdr:cNvPr>
        <xdr:cNvPicPr/>
      </xdr:nvPicPr>
      <xdr:blipFill>
        <a:blip xmlns:r="http://schemas.openxmlformats.org/officeDocument/2006/relationships" r:embed="rId432" cstate="print"/>
        <a:stretch>
          <a:fillRect/>
        </a:stretch>
      </xdr:blipFill>
      <xdr:spPr>
        <a:prstGeom prst="rect">
          <a:avLst/>
        </a:prstGeom>
      </xdr:spPr>
    </xdr:pic>
    <xdr:clientData/>
  </xdr:twoCellAnchor>
  <xdr:twoCellAnchor>
    <xdr:from>
      <xdr:col>24</xdr:col>
      <xdr:colOff>0</xdr:colOff>
      <xdr:row>137</xdr:row>
      <xdr:rowOff>0</xdr:rowOff>
    </xdr:from>
    <xdr:to>
      <xdr:col>25</xdr:col>
      <xdr:colOff>0</xdr:colOff>
      <xdr:row>137</xdr:row>
      <xdr:rowOff>1231688</xdr:rowOff>
    </xdr:to>
    <xdr:pic>
      <xdr:nvPicPr>
        <xdr:cNvPr id="439" name="Image 438" descr="Picture">
          <a:extLst>
            <a:ext uri="{FF2B5EF4-FFF2-40B4-BE49-F238E27FC236}">
              <a16:creationId xmlns:a16="http://schemas.microsoft.com/office/drawing/2014/main" id="{00000000-0008-0000-0000-0000B7010000}"/>
            </a:ext>
          </a:extLst>
        </xdr:cNvPr>
        <xdr:cNvPicPr/>
      </xdr:nvPicPr>
      <xdr:blipFill>
        <a:blip xmlns:r="http://schemas.openxmlformats.org/officeDocument/2006/relationships" r:embed="rId433" cstate="print"/>
        <a:stretch>
          <a:fillRect/>
        </a:stretch>
      </xdr:blipFill>
      <xdr:spPr>
        <a:prstGeom prst="rect">
          <a:avLst/>
        </a:prstGeom>
      </xdr:spPr>
    </xdr:pic>
    <xdr:clientData/>
  </xdr:twoCellAnchor>
  <xdr:twoCellAnchor>
    <xdr:from>
      <xdr:col>25</xdr:col>
      <xdr:colOff>0</xdr:colOff>
      <xdr:row>137</xdr:row>
      <xdr:rowOff>0</xdr:rowOff>
    </xdr:from>
    <xdr:to>
      <xdr:col>26</xdr:col>
      <xdr:colOff>0</xdr:colOff>
      <xdr:row>137</xdr:row>
      <xdr:rowOff>1231688</xdr:rowOff>
    </xdr:to>
    <xdr:pic>
      <xdr:nvPicPr>
        <xdr:cNvPr id="440" name="Image 439" descr="Picture">
          <a:extLst>
            <a:ext uri="{FF2B5EF4-FFF2-40B4-BE49-F238E27FC236}">
              <a16:creationId xmlns:a16="http://schemas.microsoft.com/office/drawing/2014/main" id="{00000000-0008-0000-0000-0000B8010000}"/>
            </a:ext>
          </a:extLst>
        </xdr:cNvPr>
        <xdr:cNvPicPr/>
      </xdr:nvPicPr>
      <xdr:blipFill>
        <a:blip xmlns:r="http://schemas.openxmlformats.org/officeDocument/2006/relationships" r:embed="rId434" cstate="print"/>
        <a:stretch>
          <a:fillRect/>
        </a:stretch>
      </xdr:blipFill>
      <xdr:spPr>
        <a:prstGeom prst="rect">
          <a:avLst/>
        </a:prstGeom>
      </xdr:spPr>
    </xdr:pic>
    <xdr:clientData/>
  </xdr:twoCellAnchor>
  <xdr:twoCellAnchor>
    <xdr:from>
      <xdr:col>26</xdr:col>
      <xdr:colOff>0</xdr:colOff>
      <xdr:row>137</xdr:row>
      <xdr:rowOff>0</xdr:rowOff>
    </xdr:from>
    <xdr:to>
      <xdr:col>27</xdr:col>
      <xdr:colOff>0</xdr:colOff>
      <xdr:row>137</xdr:row>
      <xdr:rowOff>1231688</xdr:rowOff>
    </xdr:to>
    <xdr:pic>
      <xdr:nvPicPr>
        <xdr:cNvPr id="441" name="Image 440" descr="Picture">
          <a:extLst>
            <a:ext uri="{FF2B5EF4-FFF2-40B4-BE49-F238E27FC236}">
              <a16:creationId xmlns:a16="http://schemas.microsoft.com/office/drawing/2014/main" id="{00000000-0008-0000-0000-0000B9010000}"/>
            </a:ext>
          </a:extLst>
        </xdr:cNvPr>
        <xdr:cNvPicPr/>
      </xdr:nvPicPr>
      <xdr:blipFill>
        <a:blip xmlns:r="http://schemas.openxmlformats.org/officeDocument/2006/relationships" r:embed="rId435" cstate="print"/>
        <a:stretch>
          <a:fillRect/>
        </a:stretch>
      </xdr:blipFill>
      <xdr:spPr>
        <a:prstGeom prst="rect">
          <a:avLst/>
        </a:prstGeom>
      </xdr:spPr>
    </xdr:pic>
    <xdr:clientData/>
  </xdr:twoCellAnchor>
  <xdr:twoCellAnchor>
    <xdr:from>
      <xdr:col>24</xdr:col>
      <xdr:colOff>0</xdr:colOff>
      <xdr:row>138</xdr:row>
      <xdr:rowOff>0</xdr:rowOff>
    </xdr:from>
    <xdr:to>
      <xdr:col>25</xdr:col>
      <xdr:colOff>0</xdr:colOff>
      <xdr:row>138</xdr:row>
      <xdr:rowOff>1231688</xdr:rowOff>
    </xdr:to>
    <xdr:pic>
      <xdr:nvPicPr>
        <xdr:cNvPr id="442" name="Image 441" descr="Picture">
          <a:extLst>
            <a:ext uri="{FF2B5EF4-FFF2-40B4-BE49-F238E27FC236}">
              <a16:creationId xmlns:a16="http://schemas.microsoft.com/office/drawing/2014/main" id="{00000000-0008-0000-0000-0000BA010000}"/>
            </a:ext>
          </a:extLst>
        </xdr:cNvPr>
        <xdr:cNvPicPr/>
      </xdr:nvPicPr>
      <xdr:blipFill>
        <a:blip xmlns:r="http://schemas.openxmlformats.org/officeDocument/2006/relationships" r:embed="rId436" cstate="print"/>
        <a:stretch>
          <a:fillRect/>
        </a:stretch>
      </xdr:blipFill>
      <xdr:spPr>
        <a:prstGeom prst="rect">
          <a:avLst/>
        </a:prstGeom>
      </xdr:spPr>
    </xdr:pic>
    <xdr:clientData/>
  </xdr:twoCellAnchor>
  <xdr:twoCellAnchor>
    <xdr:from>
      <xdr:col>25</xdr:col>
      <xdr:colOff>0</xdr:colOff>
      <xdr:row>138</xdr:row>
      <xdr:rowOff>0</xdr:rowOff>
    </xdr:from>
    <xdr:to>
      <xdr:col>26</xdr:col>
      <xdr:colOff>0</xdr:colOff>
      <xdr:row>138</xdr:row>
      <xdr:rowOff>1231688</xdr:rowOff>
    </xdr:to>
    <xdr:pic>
      <xdr:nvPicPr>
        <xdr:cNvPr id="443" name="Image 442" descr="Picture">
          <a:extLst>
            <a:ext uri="{FF2B5EF4-FFF2-40B4-BE49-F238E27FC236}">
              <a16:creationId xmlns:a16="http://schemas.microsoft.com/office/drawing/2014/main" id="{00000000-0008-0000-0000-0000BB010000}"/>
            </a:ext>
          </a:extLst>
        </xdr:cNvPr>
        <xdr:cNvPicPr/>
      </xdr:nvPicPr>
      <xdr:blipFill>
        <a:blip xmlns:r="http://schemas.openxmlformats.org/officeDocument/2006/relationships" r:embed="rId437" cstate="print"/>
        <a:stretch>
          <a:fillRect/>
        </a:stretch>
      </xdr:blipFill>
      <xdr:spPr>
        <a:prstGeom prst="rect">
          <a:avLst/>
        </a:prstGeom>
      </xdr:spPr>
    </xdr:pic>
    <xdr:clientData/>
  </xdr:twoCellAnchor>
  <xdr:twoCellAnchor>
    <xdr:from>
      <xdr:col>26</xdr:col>
      <xdr:colOff>0</xdr:colOff>
      <xdr:row>138</xdr:row>
      <xdr:rowOff>0</xdr:rowOff>
    </xdr:from>
    <xdr:to>
      <xdr:col>27</xdr:col>
      <xdr:colOff>0</xdr:colOff>
      <xdr:row>138</xdr:row>
      <xdr:rowOff>1231688</xdr:rowOff>
    </xdr:to>
    <xdr:pic>
      <xdr:nvPicPr>
        <xdr:cNvPr id="444" name="Image 443" descr="Picture">
          <a:extLst>
            <a:ext uri="{FF2B5EF4-FFF2-40B4-BE49-F238E27FC236}">
              <a16:creationId xmlns:a16="http://schemas.microsoft.com/office/drawing/2014/main" id="{00000000-0008-0000-0000-0000BC010000}"/>
            </a:ext>
          </a:extLst>
        </xdr:cNvPr>
        <xdr:cNvPicPr/>
      </xdr:nvPicPr>
      <xdr:blipFill>
        <a:blip xmlns:r="http://schemas.openxmlformats.org/officeDocument/2006/relationships" r:embed="rId438" cstate="print"/>
        <a:stretch>
          <a:fillRect/>
        </a:stretch>
      </xdr:blipFill>
      <xdr:spPr>
        <a:prstGeom prst="rect">
          <a:avLst/>
        </a:prstGeom>
      </xdr:spPr>
    </xdr:pic>
    <xdr:clientData/>
  </xdr:twoCellAnchor>
  <xdr:twoCellAnchor>
    <xdr:from>
      <xdr:col>24</xdr:col>
      <xdr:colOff>0</xdr:colOff>
      <xdr:row>139</xdr:row>
      <xdr:rowOff>0</xdr:rowOff>
    </xdr:from>
    <xdr:to>
      <xdr:col>25</xdr:col>
      <xdr:colOff>0</xdr:colOff>
      <xdr:row>139</xdr:row>
      <xdr:rowOff>1231688</xdr:rowOff>
    </xdr:to>
    <xdr:pic>
      <xdr:nvPicPr>
        <xdr:cNvPr id="445" name="Image 444" descr="Picture">
          <a:extLst>
            <a:ext uri="{FF2B5EF4-FFF2-40B4-BE49-F238E27FC236}">
              <a16:creationId xmlns:a16="http://schemas.microsoft.com/office/drawing/2014/main" id="{00000000-0008-0000-0000-0000BD010000}"/>
            </a:ext>
          </a:extLst>
        </xdr:cNvPr>
        <xdr:cNvPicPr/>
      </xdr:nvPicPr>
      <xdr:blipFill>
        <a:blip xmlns:r="http://schemas.openxmlformats.org/officeDocument/2006/relationships" r:embed="rId439" cstate="print"/>
        <a:stretch>
          <a:fillRect/>
        </a:stretch>
      </xdr:blipFill>
      <xdr:spPr>
        <a:prstGeom prst="rect">
          <a:avLst/>
        </a:prstGeom>
      </xdr:spPr>
    </xdr:pic>
    <xdr:clientData/>
  </xdr:twoCellAnchor>
  <xdr:twoCellAnchor>
    <xdr:from>
      <xdr:col>25</xdr:col>
      <xdr:colOff>0</xdr:colOff>
      <xdr:row>139</xdr:row>
      <xdr:rowOff>0</xdr:rowOff>
    </xdr:from>
    <xdr:to>
      <xdr:col>26</xdr:col>
      <xdr:colOff>0</xdr:colOff>
      <xdr:row>139</xdr:row>
      <xdr:rowOff>1231688</xdr:rowOff>
    </xdr:to>
    <xdr:pic>
      <xdr:nvPicPr>
        <xdr:cNvPr id="446" name="Image 445" descr="Picture">
          <a:extLst>
            <a:ext uri="{FF2B5EF4-FFF2-40B4-BE49-F238E27FC236}">
              <a16:creationId xmlns:a16="http://schemas.microsoft.com/office/drawing/2014/main" id="{00000000-0008-0000-0000-0000BE010000}"/>
            </a:ext>
          </a:extLst>
        </xdr:cNvPr>
        <xdr:cNvPicPr/>
      </xdr:nvPicPr>
      <xdr:blipFill>
        <a:blip xmlns:r="http://schemas.openxmlformats.org/officeDocument/2006/relationships" r:embed="rId440" cstate="print"/>
        <a:stretch>
          <a:fillRect/>
        </a:stretch>
      </xdr:blipFill>
      <xdr:spPr>
        <a:prstGeom prst="rect">
          <a:avLst/>
        </a:prstGeom>
      </xdr:spPr>
    </xdr:pic>
    <xdr:clientData/>
  </xdr:twoCellAnchor>
  <xdr:twoCellAnchor>
    <xdr:from>
      <xdr:col>26</xdr:col>
      <xdr:colOff>0</xdr:colOff>
      <xdr:row>139</xdr:row>
      <xdr:rowOff>0</xdr:rowOff>
    </xdr:from>
    <xdr:to>
      <xdr:col>27</xdr:col>
      <xdr:colOff>0</xdr:colOff>
      <xdr:row>139</xdr:row>
      <xdr:rowOff>1231688</xdr:rowOff>
    </xdr:to>
    <xdr:pic>
      <xdr:nvPicPr>
        <xdr:cNvPr id="447" name="Image 446" descr="Picture">
          <a:extLst>
            <a:ext uri="{FF2B5EF4-FFF2-40B4-BE49-F238E27FC236}">
              <a16:creationId xmlns:a16="http://schemas.microsoft.com/office/drawing/2014/main" id="{00000000-0008-0000-0000-0000BF010000}"/>
            </a:ext>
          </a:extLst>
        </xdr:cNvPr>
        <xdr:cNvPicPr/>
      </xdr:nvPicPr>
      <xdr:blipFill>
        <a:blip xmlns:r="http://schemas.openxmlformats.org/officeDocument/2006/relationships" r:embed="rId441" cstate="print"/>
        <a:stretch>
          <a:fillRect/>
        </a:stretch>
      </xdr:blipFill>
      <xdr:spPr>
        <a:prstGeom prst="rect">
          <a:avLst/>
        </a:prstGeom>
      </xdr:spPr>
    </xdr:pic>
    <xdr:clientData/>
  </xdr:twoCellAnchor>
  <xdr:twoCellAnchor>
    <xdr:from>
      <xdr:col>24</xdr:col>
      <xdr:colOff>0</xdr:colOff>
      <xdr:row>140</xdr:row>
      <xdr:rowOff>0</xdr:rowOff>
    </xdr:from>
    <xdr:to>
      <xdr:col>25</xdr:col>
      <xdr:colOff>0</xdr:colOff>
      <xdr:row>140</xdr:row>
      <xdr:rowOff>1231688</xdr:rowOff>
    </xdr:to>
    <xdr:pic>
      <xdr:nvPicPr>
        <xdr:cNvPr id="448" name="Image 447" descr="Picture">
          <a:extLst>
            <a:ext uri="{FF2B5EF4-FFF2-40B4-BE49-F238E27FC236}">
              <a16:creationId xmlns:a16="http://schemas.microsoft.com/office/drawing/2014/main" id="{00000000-0008-0000-0000-0000C0010000}"/>
            </a:ext>
          </a:extLst>
        </xdr:cNvPr>
        <xdr:cNvPicPr/>
      </xdr:nvPicPr>
      <xdr:blipFill>
        <a:blip xmlns:r="http://schemas.openxmlformats.org/officeDocument/2006/relationships" r:embed="rId442" cstate="print"/>
        <a:stretch>
          <a:fillRect/>
        </a:stretch>
      </xdr:blipFill>
      <xdr:spPr>
        <a:prstGeom prst="rect">
          <a:avLst/>
        </a:prstGeom>
      </xdr:spPr>
    </xdr:pic>
    <xdr:clientData/>
  </xdr:twoCellAnchor>
  <xdr:twoCellAnchor>
    <xdr:from>
      <xdr:col>25</xdr:col>
      <xdr:colOff>0</xdr:colOff>
      <xdr:row>140</xdr:row>
      <xdr:rowOff>0</xdr:rowOff>
    </xdr:from>
    <xdr:to>
      <xdr:col>26</xdr:col>
      <xdr:colOff>0</xdr:colOff>
      <xdr:row>140</xdr:row>
      <xdr:rowOff>1231688</xdr:rowOff>
    </xdr:to>
    <xdr:pic>
      <xdr:nvPicPr>
        <xdr:cNvPr id="449" name="Image 448" descr="Picture">
          <a:extLst>
            <a:ext uri="{FF2B5EF4-FFF2-40B4-BE49-F238E27FC236}">
              <a16:creationId xmlns:a16="http://schemas.microsoft.com/office/drawing/2014/main" id="{00000000-0008-0000-0000-0000C1010000}"/>
            </a:ext>
          </a:extLst>
        </xdr:cNvPr>
        <xdr:cNvPicPr/>
      </xdr:nvPicPr>
      <xdr:blipFill>
        <a:blip xmlns:r="http://schemas.openxmlformats.org/officeDocument/2006/relationships" r:embed="rId443" cstate="print"/>
        <a:stretch>
          <a:fillRect/>
        </a:stretch>
      </xdr:blipFill>
      <xdr:spPr>
        <a:prstGeom prst="rect">
          <a:avLst/>
        </a:prstGeom>
      </xdr:spPr>
    </xdr:pic>
    <xdr:clientData/>
  </xdr:twoCellAnchor>
  <xdr:twoCellAnchor>
    <xdr:from>
      <xdr:col>26</xdr:col>
      <xdr:colOff>0</xdr:colOff>
      <xdr:row>140</xdr:row>
      <xdr:rowOff>0</xdr:rowOff>
    </xdr:from>
    <xdr:to>
      <xdr:col>27</xdr:col>
      <xdr:colOff>0</xdr:colOff>
      <xdr:row>140</xdr:row>
      <xdr:rowOff>1231688</xdr:rowOff>
    </xdr:to>
    <xdr:pic>
      <xdr:nvPicPr>
        <xdr:cNvPr id="450" name="Image 449" descr="Picture">
          <a:extLst>
            <a:ext uri="{FF2B5EF4-FFF2-40B4-BE49-F238E27FC236}">
              <a16:creationId xmlns:a16="http://schemas.microsoft.com/office/drawing/2014/main" id="{00000000-0008-0000-0000-0000C2010000}"/>
            </a:ext>
          </a:extLst>
        </xdr:cNvPr>
        <xdr:cNvPicPr/>
      </xdr:nvPicPr>
      <xdr:blipFill>
        <a:blip xmlns:r="http://schemas.openxmlformats.org/officeDocument/2006/relationships" r:embed="rId444" cstate="print"/>
        <a:stretch>
          <a:fillRect/>
        </a:stretch>
      </xdr:blipFill>
      <xdr:spPr>
        <a:prstGeom prst="rect">
          <a:avLst/>
        </a:prstGeom>
      </xdr:spPr>
    </xdr:pic>
    <xdr:clientData/>
  </xdr:twoCellAnchor>
  <xdr:twoCellAnchor>
    <xdr:from>
      <xdr:col>24</xdr:col>
      <xdr:colOff>0</xdr:colOff>
      <xdr:row>141</xdr:row>
      <xdr:rowOff>0</xdr:rowOff>
    </xdr:from>
    <xdr:to>
      <xdr:col>25</xdr:col>
      <xdr:colOff>0</xdr:colOff>
      <xdr:row>141</xdr:row>
      <xdr:rowOff>1231688</xdr:rowOff>
    </xdr:to>
    <xdr:pic>
      <xdr:nvPicPr>
        <xdr:cNvPr id="451" name="Image 450" descr="Picture">
          <a:extLst>
            <a:ext uri="{FF2B5EF4-FFF2-40B4-BE49-F238E27FC236}">
              <a16:creationId xmlns:a16="http://schemas.microsoft.com/office/drawing/2014/main" id="{00000000-0008-0000-0000-0000C3010000}"/>
            </a:ext>
          </a:extLst>
        </xdr:cNvPr>
        <xdr:cNvPicPr/>
      </xdr:nvPicPr>
      <xdr:blipFill>
        <a:blip xmlns:r="http://schemas.openxmlformats.org/officeDocument/2006/relationships" r:embed="rId445" cstate="print"/>
        <a:stretch>
          <a:fillRect/>
        </a:stretch>
      </xdr:blipFill>
      <xdr:spPr>
        <a:prstGeom prst="rect">
          <a:avLst/>
        </a:prstGeom>
      </xdr:spPr>
    </xdr:pic>
    <xdr:clientData/>
  </xdr:twoCellAnchor>
  <xdr:twoCellAnchor>
    <xdr:from>
      <xdr:col>25</xdr:col>
      <xdr:colOff>0</xdr:colOff>
      <xdr:row>141</xdr:row>
      <xdr:rowOff>0</xdr:rowOff>
    </xdr:from>
    <xdr:to>
      <xdr:col>26</xdr:col>
      <xdr:colOff>0</xdr:colOff>
      <xdr:row>141</xdr:row>
      <xdr:rowOff>1231688</xdr:rowOff>
    </xdr:to>
    <xdr:pic>
      <xdr:nvPicPr>
        <xdr:cNvPr id="452" name="Image 451" descr="Picture">
          <a:extLst>
            <a:ext uri="{FF2B5EF4-FFF2-40B4-BE49-F238E27FC236}">
              <a16:creationId xmlns:a16="http://schemas.microsoft.com/office/drawing/2014/main" id="{00000000-0008-0000-0000-0000C4010000}"/>
            </a:ext>
          </a:extLst>
        </xdr:cNvPr>
        <xdr:cNvPicPr/>
      </xdr:nvPicPr>
      <xdr:blipFill>
        <a:blip xmlns:r="http://schemas.openxmlformats.org/officeDocument/2006/relationships" r:embed="rId446" cstate="print"/>
        <a:stretch>
          <a:fillRect/>
        </a:stretch>
      </xdr:blipFill>
      <xdr:spPr>
        <a:prstGeom prst="rect">
          <a:avLst/>
        </a:prstGeom>
      </xdr:spPr>
    </xdr:pic>
    <xdr:clientData/>
  </xdr:twoCellAnchor>
  <xdr:twoCellAnchor>
    <xdr:from>
      <xdr:col>26</xdr:col>
      <xdr:colOff>0</xdr:colOff>
      <xdr:row>141</xdr:row>
      <xdr:rowOff>0</xdr:rowOff>
    </xdr:from>
    <xdr:to>
      <xdr:col>27</xdr:col>
      <xdr:colOff>0</xdr:colOff>
      <xdr:row>141</xdr:row>
      <xdr:rowOff>1231688</xdr:rowOff>
    </xdr:to>
    <xdr:pic>
      <xdr:nvPicPr>
        <xdr:cNvPr id="453" name="Image 452" descr="Picture">
          <a:extLst>
            <a:ext uri="{FF2B5EF4-FFF2-40B4-BE49-F238E27FC236}">
              <a16:creationId xmlns:a16="http://schemas.microsoft.com/office/drawing/2014/main" id="{00000000-0008-0000-0000-0000C5010000}"/>
            </a:ext>
          </a:extLst>
        </xdr:cNvPr>
        <xdr:cNvPicPr/>
      </xdr:nvPicPr>
      <xdr:blipFill>
        <a:blip xmlns:r="http://schemas.openxmlformats.org/officeDocument/2006/relationships" r:embed="rId447" cstate="print"/>
        <a:stretch>
          <a:fillRect/>
        </a:stretch>
      </xdr:blipFill>
      <xdr:spPr>
        <a:prstGeom prst="rect">
          <a:avLst/>
        </a:prstGeom>
      </xdr:spPr>
    </xdr:pic>
    <xdr:clientData/>
  </xdr:twoCellAnchor>
  <xdr:twoCellAnchor>
    <xdr:from>
      <xdr:col>24</xdr:col>
      <xdr:colOff>0</xdr:colOff>
      <xdr:row>142</xdr:row>
      <xdr:rowOff>0</xdr:rowOff>
    </xdr:from>
    <xdr:to>
      <xdr:col>25</xdr:col>
      <xdr:colOff>0</xdr:colOff>
      <xdr:row>142</xdr:row>
      <xdr:rowOff>1231688</xdr:rowOff>
    </xdr:to>
    <xdr:pic>
      <xdr:nvPicPr>
        <xdr:cNvPr id="454" name="Image 453" descr="Picture">
          <a:extLst>
            <a:ext uri="{FF2B5EF4-FFF2-40B4-BE49-F238E27FC236}">
              <a16:creationId xmlns:a16="http://schemas.microsoft.com/office/drawing/2014/main" id="{00000000-0008-0000-0000-0000C6010000}"/>
            </a:ext>
          </a:extLst>
        </xdr:cNvPr>
        <xdr:cNvPicPr/>
      </xdr:nvPicPr>
      <xdr:blipFill>
        <a:blip xmlns:r="http://schemas.openxmlformats.org/officeDocument/2006/relationships" r:embed="rId448" cstate="print"/>
        <a:stretch>
          <a:fillRect/>
        </a:stretch>
      </xdr:blipFill>
      <xdr:spPr>
        <a:prstGeom prst="rect">
          <a:avLst/>
        </a:prstGeom>
      </xdr:spPr>
    </xdr:pic>
    <xdr:clientData/>
  </xdr:twoCellAnchor>
  <xdr:twoCellAnchor>
    <xdr:from>
      <xdr:col>25</xdr:col>
      <xdr:colOff>0</xdr:colOff>
      <xdr:row>142</xdr:row>
      <xdr:rowOff>0</xdr:rowOff>
    </xdr:from>
    <xdr:to>
      <xdr:col>26</xdr:col>
      <xdr:colOff>0</xdr:colOff>
      <xdr:row>142</xdr:row>
      <xdr:rowOff>1231688</xdr:rowOff>
    </xdr:to>
    <xdr:pic>
      <xdr:nvPicPr>
        <xdr:cNvPr id="455" name="Image 454" descr="Picture">
          <a:extLst>
            <a:ext uri="{FF2B5EF4-FFF2-40B4-BE49-F238E27FC236}">
              <a16:creationId xmlns:a16="http://schemas.microsoft.com/office/drawing/2014/main" id="{00000000-0008-0000-0000-0000C7010000}"/>
            </a:ext>
          </a:extLst>
        </xdr:cNvPr>
        <xdr:cNvPicPr/>
      </xdr:nvPicPr>
      <xdr:blipFill>
        <a:blip xmlns:r="http://schemas.openxmlformats.org/officeDocument/2006/relationships" r:embed="rId449" cstate="print"/>
        <a:stretch>
          <a:fillRect/>
        </a:stretch>
      </xdr:blipFill>
      <xdr:spPr>
        <a:prstGeom prst="rect">
          <a:avLst/>
        </a:prstGeom>
      </xdr:spPr>
    </xdr:pic>
    <xdr:clientData/>
  </xdr:twoCellAnchor>
  <xdr:twoCellAnchor>
    <xdr:from>
      <xdr:col>26</xdr:col>
      <xdr:colOff>0</xdr:colOff>
      <xdr:row>142</xdr:row>
      <xdr:rowOff>0</xdr:rowOff>
    </xdr:from>
    <xdr:to>
      <xdr:col>27</xdr:col>
      <xdr:colOff>0</xdr:colOff>
      <xdr:row>142</xdr:row>
      <xdr:rowOff>1231688</xdr:rowOff>
    </xdr:to>
    <xdr:pic>
      <xdr:nvPicPr>
        <xdr:cNvPr id="456" name="Image 455" descr="Picture">
          <a:extLst>
            <a:ext uri="{FF2B5EF4-FFF2-40B4-BE49-F238E27FC236}">
              <a16:creationId xmlns:a16="http://schemas.microsoft.com/office/drawing/2014/main" id="{00000000-0008-0000-0000-0000C8010000}"/>
            </a:ext>
          </a:extLst>
        </xdr:cNvPr>
        <xdr:cNvPicPr/>
      </xdr:nvPicPr>
      <xdr:blipFill>
        <a:blip xmlns:r="http://schemas.openxmlformats.org/officeDocument/2006/relationships" r:embed="rId450" cstate="print"/>
        <a:stretch>
          <a:fillRect/>
        </a:stretch>
      </xdr:blipFill>
      <xdr:spPr>
        <a:prstGeom prst="rect">
          <a:avLst/>
        </a:prstGeom>
      </xdr:spPr>
    </xdr:pic>
    <xdr:clientData/>
  </xdr:twoCellAnchor>
  <xdr:twoCellAnchor>
    <xdr:from>
      <xdr:col>24</xdr:col>
      <xdr:colOff>0</xdr:colOff>
      <xdr:row>143</xdr:row>
      <xdr:rowOff>0</xdr:rowOff>
    </xdr:from>
    <xdr:to>
      <xdr:col>25</xdr:col>
      <xdr:colOff>0</xdr:colOff>
      <xdr:row>143</xdr:row>
      <xdr:rowOff>1231688</xdr:rowOff>
    </xdr:to>
    <xdr:pic>
      <xdr:nvPicPr>
        <xdr:cNvPr id="457" name="Image 456" descr="Picture">
          <a:extLst>
            <a:ext uri="{FF2B5EF4-FFF2-40B4-BE49-F238E27FC236}">
              <a16:creationId xmlns:a16="http://schemas.microsoft.com/office/drawing/2014/main" id="{00000000-0008-0000-0000-0000C9010000}"/>
            </a:ext>
          </a:extLst>
        </xdr:cNvPr>
        <xdr:cNvPicPr/>
      </xdr:nvPicPr>
      <xdr:blipFill>
        <a:blip xmlns:r="http://schemas.openxmlformats.org/officeDocument/2006/relationships" r:embed="rId451" cstate="print"/>
        <a:stretch>
          <a:fillRect/>
        </a:stretch>
      </xdr:blipFill>
      <xdr:spPr>
        <a:prstGeom prst="rect">
          <a:avLst/>
        </a:prstGeom>
      </xdr:spPr>
    </xdr:pic>
    <xdr:clientData/>
  </xdr:twoCellAnchor>
  <xdr:twoCellAnchor>
    <xdr:from>
      <xdr:col>25</xdr:col>
      <xdr:colOff>0</xdr:colOff>
      <xdr:row>143</xdr:row>
      <xdr:rowOff>0</xdr:rowOff>
    </xdr:from>
    <xdr:to>
      <xdr:col>26</xdr:col>
      <xdr:colOff>0</xdr:colOff>
      <xdr:row>143</xdr:row>
      <xdr:rowOff>1231688</xdr:rowOff>
    </xdr:to>
    <xdr:pic>
      <xdr:nvPicPr>
        <xdr:cNvPr id="458" name="Image 457" descr="Picture">
          <a:extLst>
            <a:ext uri="{FF2B5EF4-FFF2-40B4-BE49-F238E27FC236}">
              <a16:creationId xmlns:a16="http://schemas.microsoft.com/office/drawing/2014/main" id="{00000000-0008-0000-0000-0000CA010000}"/>
            </a:ext>
          </a:extLst>
        </xdr:cNvPr>
        <xdr:cNvPicPr/>
      </xdr:nvPicPr>
      <xdr:blipFill>
        <a:blip xmlns:r="http://schemas.openxmlformats.org/officeDocument/2006/relationships" r:embed="rId452" cstate="print"/>
        <a:stretch>
          <a:fillRect/>
        </a:stretch>
      </xdr:blipFill>
      <xdr:spPr>
        <a:prstGeom prst="rect">
          <a:avLst/>
        </a:prstGeom>
      </xdr:spPr>
    </xdr:pic>
    <xdr:clientData/>
  </xdr:twoCellAnchor>
  <xdr:twoCellAnchor>
    <xdr:from>
      <xdr:col>26</xdr:col>
      <xdr:colOff>0</xdr:colOff>
      <xdr:row>143</xdr:row>
      <xdr:rowOff>0</xdr:rowOff>
    </xdr:from>
    <xdr:to>
      <xdr:col>27</xdr:col>
      <xdr:colOff>0</xdr:colOff>
      <xdr:row>143</xdr:row>
      <xdr:rowOff>1231688</xdr:rowOff>
    </xdr:to>
    <xdr:pic>
      <xdr:nvPicPr>
        <xdr:cNvPr id="459" name="Image 458" descr="Picture">
          <a:extLst>
            <a:ext uri="{FF2B5EF4-FFF2-40B4-BE49-F238E27FC236}">
              <a16:creationId xmlns:a16="http://schemas.microsoft.com/office/drawing/2014/main" id="{00000000-0008-0000-0000-0000CB010000}"/>
            </a:ext>
          </a:extLst>
        </xdr:cNvPr>
        <xdr:cNvPicPr/>
      </xdr:nvPicPr>
      <xdr:blipFill>
        <a:blip xmlns:r="http://schemas.openxmlformats.org/officeDocument/2006/relationships" r:embed="rId453" cstate="print"/>
        <a:stretch>
          <a:fillRect/>
        </a:stretch>
      </xdr:blipFill>
      <xdr:spPr>
        <a:prstGeom prst="rect">
          <a:avLst/>
        </a:prstGeom>
      </xdr:spPr>
    </xdr:pic>
    <xdr:clientData/>
  </xdr:twoCellAnchor>
  <xdr:twoCellAnchor>
    <xdr:from>
      <xdr:col>24</xdr:col>
      <xdr:colOff>0</xdr:colOff>
      <xdr:row>144</xdr:row>
      <xdr:rowOff>0</xdr:rowOff>
    </xdr:from>
    <xdr:to>
      <xdr:col>25</xdr:col>
      <xdr:colOff>0</xdr:colOff>
      <xdr:row>144</xdr:row>
      <xdr:rowOff>1231688</xdr:rowOff>
    </xdr:to>
    <xdr:pic>
      <xdr:nvPicPr>
        <xdr:cNvPr id="460" name="Image 459" descr="Picture">
          <a:extLst>
            <a:ext uri="{FF2B5EF4-FFF2-40B4-BE49-F238E27FC236}">
              <a16:creationId xmlns:a16="http://schemas.microsoft.com/office/drawing/2014/main" id="{00000000-0008-0000-0000-0000CC010000}"/>
            </a:ext>
          </a:extLst>
        </xdr:cNvPr>
        <xdr:cNvPicPr/>
      </xdr:nvPicPr>
      <xdr:blipFill>
        <a:blip xmlns:r="http://schemas.openxmlformats.org/officeDocument/2006/relationships" r:embed="rId454" cstate="print"/>
        <a:stretch>
          <a:fillRect/>
        </a:stretch>
      </xdr:blipFill>
      <xdr:spPr>
        <a:prstGeom prst="rect">
          <a:avLst/>
        </a:prstGeom>
      </xdr:spPr>
    </xdr:pic>
    <xdr:clientData/>
  </xdr:twoCellAnchor>
  <xdr:twoCellAnchor>
    <xdr:from>
      <xdr:col>25</xdr:col>
      <xdr:colOff>0</xdr:colOff>
      <xdr:row>144</xdr:row>
      <xdr:rowOff>0</xdr:rowOff>
    </xdr:from>
    <xdr:to>
      <xdr:col>26</xdr:col>
      <xdr:colOff>0</xdr:colOff>
      <xdr:row>144</xdr:row>
      <xdr:rowOff>1231688</xdr:rowOff>
    </xdr:to>
    <xdr:pic>
      <xdr:nvPicPr>
        <xdr:cNvPr id="461" name="Image 460" descr="Picture">
          <a:extLst>
            <a:ext uri="{FF2B5EF4-FFF2-40B4-BE49-F238E27FC236}">
              <a16:creationId xmlns:a16="http://schemas.microsoft.com/office/drawing/2014/main" id="{00000000-0008-0000-0000-0000CD010000}"/>
            </a:ext>
          </a:extLst>
        </xdr:cNvPr>
        <xdr:cNvPicPr/>
      </xdr:nvPicPr>
      <xdr:blipFill>
        <a:blip xmlns:r="http://schemas.openxmlformats.org/officeDocument/2006/relationships" r:embed="rId455" cstate="print"/>
        <a:stretch>
          <a:fillRect/>
        </a:stretch>
      </xdr:blipFill>
      <xdr:spPr>
        <a:prstGeom prst="rect">
          <a:avLst/>
        </a:prstGeom>
      </xdr:spPr>
    </xdr:pic>
    <xdr:clientData/>
  </xdr:twoCellAnchor>
  <xdr:twoCellAnchor>
    <xdr:from>
      <xdr:col>26</xdr:col>
      <xdr:colOff>0</xdr:colOff>
      <xdr:row>144</xdr:row>
      <xdr:rowOff>0</xdr:rowOff>
    </xdr:from>
    <xdr:to>
      <xdr:col>27</xdr:col>
      <xdr:colOff>0</xdr:colOff>
      <xdr:row>144</xdr:row>
      <xdr:rowOff>1231688</xdr:rowOff>
    </xdr:to>
    <xdr:pic>
      <xdr:nvPicPr>
        <xdr:cNvPr id="462" name="Image 461" descr="Picture">
          <a:extLst>
            <a:ext uri="{FF2B5EF4-FFF2-40B4-BE49-F238E27FC236}">
              <a16:creationId xmlns:a16="http://schemas.microsoft.com/office/drawing/2014/main" id="{00000000-0008-0000-0000-0000CE010000}"/>
            </a:ext>
          </a:extLst>
        </xdr:cNvPr>
        <xdr:cNvPicPr/>
      </xdr:nvPicPr>
      <xdr:blipFill>
        <a:blip xmlns:r="http://schemas.openxmlformats.org/officeDocument/2006/relationships" r:embed="rId456" cstate="print"/>
        <a:stretch>
          <a:fillRect/>
        </a:stretch>
      </xdr:blipFill>
      <xdr:spPr>
        <a:prstGeom prst="rect">
          <a:avLst/>
        </a:prstGeom>
      </xdr:spPr>
    </xdr:pic>
    <xdr:clientData/>
  </xdr:twoCellAnchor>
  <xdr:twoCellAnchor>
    <xdr:from>
      <xdr:col>24</xdr:col>
      <xdr:colOff>0</xdr:colOff>
      <xdr:row>145</xdr:row>
      <xdr:rowOff>0</xdr:rowOff>
    </xdr:from>
    <xdr:to>
      <xdr:col>25</xdr:col>
      <xdr:colOff>0</xdr:colOff>
      <xdr:row>145</xdr:row>
      <xdr:rowOff>1231688</xdr:rowOff>
    </xdr:to>
    <xdr:pic>
      <xdr:nvPicPr>
        <xdr:cNvPr id="463" name="Image 462" descr="Picture">
          <a:extLst>
            <a:ext uri="{FF2B5EF4-FFF2-40B4-BE49-F238E27FC236}">
              <a16:creationId xmlns:a16="http://schemas.microsoft.com/office/drawing/2014/main" id="{00000000-0008-0000-0000-0000CF010000}"/>
            </a:ext>
          </a:extLst>
        </xdr:cNvPr>
        <xdr:cNvPicPr/>
      </xdr:nvPicPr>
      <xdr:blipFill>
        <a:blip xmlns:r="http://schemas.openxmlformats.org/officeDocument/2006/relationships" r:embed="rId457" cstate="print"/>
        <a:stretch>
          <a:fillRect/>
        </a:stretch>
      </xdr:blipFill>
      <xdr:spPr>
        <a:prstGeom prst="rect">
          <a:avLst/>
        </a:prstGeom>
      </xdr:spPr>
    </xdr:pic>
    <xdr:clientData/>
  </xdr:twoCellAnchor>
  <xdr:twoCellAnchor>
    <xdr:from>
      <xdr:col>25</xdr:col>
      <xdr:colOff>0</xdr:colOff>
      <xdr:row>145</xdr:row>
      <xdr:rowOff>0</xdr:rowOff>
    </xdr:from>
    <xdr:to>
      <xdr:col>26</xdr:col>
      <xdr:colOff>0</xdr:colOff>
      <xdr:row>145</xdr:row>
      <xdr:rowOff>1231688</xdr:rowOff>
    </xdr:to>
    <xdr:pic>
      <xdr:nvPicPr>
        <xdr:cNvPr id="464" name="Image 463" descr="Picture">
          <a:extLst>
            <a:ext uri="{FF2B5EF4-FFF2-40B4-BE49-F238E27FC236}">
              <a16:creationId xmlns:a16="http://schemas.microsoft.com/office/drawing/2014/main" id="{00000000-0008-0000-0000-0000D0010000}"/>
            </a:ext>
          </a:extLst>
        </xdr:cNvPr>
        <xdr:cNvPicPr/>
      </xdr:nvPicPr>
      <xdr:blipFill>
        <a:blip xmlns:r="http://schemas.openxmlformats.org/officeDocument/2006/relationships" r:embed="rId458" cstate="print"/>
        <a:stretch>
          <a:fillRect/>
        </a:stretch>
      </xdr:blipFill>
      <xdr:spPr>
        <a:prstGeom prst="rect">
          <a:avLst/>
        </a:prstGeom>
      </xdr:spPr>
    </xdr:pic>
    <xdr:clientData/>
  </xdr:twoCellAnchor>
  <xdr:twoCellAnchor>
    <xdr:from>
      <xdr:col>26</xdr:col>
      <xdr:colOff>0</xdr:colOff>
      <xdr:row>145</xdr:row>
      <xdr:rowOff>0</xdr:rowOff>
    </xdr:from>
    <xdr:to>
      <xdr:col>27</xdr:col>
      <xdr:colOff>0</xdr:colOff>
      <xdr:row>145</xdr:row>
      <xdr:rowOff>1231688</xdr:rowOff>
    </xdr:to>
    <xdr:pic>
      <xdr:nvPicPr>
        <xdr:cNvPr id="465" name="Image 464" descr="Picture">
          <a:extLst>
            <a:ext uri="{FF2B5EF4-FFF2-40B4-BE49-F238E27FC236}">
              <a16:creationId xmlns:a16="http://schemas.microsoft.com/office/drawing/2014/main" id="{00000000-0008-0000-0000-0000D1010000}"/>
            </a:ext>
          </a:extLst>
        </xdr:cNvPr>
        <xdr:cNvPicPr/>
      </xdr:nvPicPr>
      <xdr:blipFill>
        <a:blip xmlns:r="http://schemas.openxmlformats.org/officeDocument/2006/relationships" r:embed="rId459" cstate="print"/>
        <a:stretch>
          <a:fillRect/>
        </a:stretch>
      </xdr:blipFill>
      <xdr:spPr>
        <a:prstGeom prst="rect">
          <a:avLst/>
        </a:prstGeom>
      </xdr:spPr>
    </xdr:pic>
    <xdr:clientData/>
  </xdr:twoCellAnchor>
  <xdr:twoCellAnchor>
    <xdr:from>
      <xdr:col>24</xdr:col>
      <xdr:colOff>0</xdr:colOff>
      <xdr:row>146</xdr:row>
      <xdr:rowOff>0</xdr:rowOff>
    </xdr:from>
    <xdr:to>
      <xdr:col>25</xdr:col>
      <xdr:colOff>0</xdr:colOff>
      <xdr:row>146</xdr:row>
      <xdr:rowOff>1231688</xdr:rowOff>
    </xdr:to>
    <xdr:pic>
      <xdr:nvPicPr>
        <xdr:cNvPr id="466" name="Image 465" descr="Picture">
          <a:extLst>
            <a:ext uri="{FF2B5EF4-FFF2-40B4-BE49-F238E27FC236}">
              <a16:creationId xmlns:a16="http://schemas.microsoft.com/office/drawing/2014/main" id="{00000000-0008-0000-0000-0000D2010000}"/>
            </a:ext>
          </a:extLst>
        </xdr:cNvPr>
        <xdr:cNvPicPr/>
      </xdr:nvPicPr>
      <xdr:blipFill>
        <a:blip xmlns:r="http://schemas.openxmlformats.org/officeDocument/2006/relationships" r:embed="rId460" cstate="print"/>
        <a:stretch>
          <a:fillRect/>
        </a:stretch>
      </xdr:blipFill>
      <xdr:spPr>
        <a:prstGeom prst="rect">
          <a:avLst/>
        </a:prstGeom>
      </xdr:spPr>
    </xdr:pic>
    <xdr:clientData/>
  </xdr:twoCellAnchor>
  <xdr:twoCellAnchor>
    <xdr:from>
      <xdr:col>25</xdr:col>
      <xdr:colOff>0</xdr:colOff>
      <xdr:row>146</xdr:row>
      <xdr:rowOff>0</xdr:rowOff>
    </xdr:from>
    <xdr:to>
      <xdr:col>26</xdr:col>
      <xdr:colOff>0</xdr:colOff>
      <xdr:row>146</xdr:row>
      <xdr:rowOff>1231688</xdr:rowOff>
    </xdr:to>
    <xdr:pic>
      <xdr:nvPicPr>
        <xdr:cNvPr id="467" name="Image 466" descr="Picture">
          <a:extLst>
            <a:ext uri="{FF2B5EF4-FFF2-40B4-BE49-F238E27FC236}">
              <a16:creationId xmlns:a16="http://schemas.microsoft.com/office/drawing/2014/main" id="{00000000-0008-0000-0000-0000D3010000}"/>
            </a:ext>
          </a:extLst>
        </xdr:cNvPr>
        <xdr:cNvPicPr/>
      </xdr:nvPicPr>
      <xdr:blipFill>
        <a:blip xmlns:r="http://schemas.openxmlformats.org/officeDocument/2006/relationships" r:embed="rId461" cstate="print"/>
        <a:stretch>
          <a:fillRect/>
        </a:stretch>
      </xdr:blipFill>
      <xdr:spPr>
        <a:prstGeom prst="rect">
          <a:avLst/>
        </a:prstGeom>
      </xdr:spPr>
    </xdr:pic>
    <xdr:clientData/>
  </xdr:twoCellAnchor>
  <xdr:twoCellAnchor>
    <xdr:from>
      <xdr:col>26</xdr:col>
      <xdr:colOff>0</xdr:colOff>
      <xdr:row>146</xdr:row>
      <xdr:rowOff>0</xdr:rowOff>
    </xdr:from>
    <xdr:to>
      <xdr:col>27</xdr:col>
      <xdr:colOff>0</xdr:colOff>
      <xdr:row>146</xdr:row>
      <xdr:rowOff>1231688</xdr:rowOff>
    </xdr:to>
    <xdr:pic>
      <xdr:nvPicPr>
        <xdr:cNvPr id="468" name="Image 467" descr="Picture">
          <a:extLst>
            <a:ext uri="{FF2B5EF4-FFF2-40B4-BE49-F238E27FC236}">
              <a16:creationId xmlns:a16="http://schemas.microsoft.com/office/drawing/2014/main" id="{00000000-0008-0000-0000-0000D4010000}"/>
            </a:ext>
          </a:extLst>
        </xdr:cNvPr>
        <xdr:cNvPicPr/>
      </xdr:nvPicPr>
      <xdr:blipFill>
        <a:blip xmlns:r="http://schemas.openxmlformats.org/officeDocument/2006/relationships" r:embed="rId462" cstate="print"/>
        <a:stretch>
          <a:fillRect/>
        </a:stretch>
      </xdr:blipFill>
      <xdr:spPr>
        <a:prstGeom prst="rect">
          <a:avLst/>
        </a:prstGeom>
      </xdr:spPr>
    </xdr:pic>
    <xdr:clientData/>
  </xdr:twoCellAnchor>
  <xdr:twoCellAnchor>
    <xdr:from>
      <xdr:col>24</xdr:col>
      <xdr:colOff>0</xdr:colOff>
      <xdr:row>147</xdr:row>
      <xdr:rowOff>0</xdr:rowOff>
    </xdr:from>
    <xdr:to>
      <xdr:col>25</xdr:col>
      <xdr:colOff>0</xdr:colOff>
      <xdr:row>147</xdr:row>
      <xdr:rowOff>1231688</xdr:rowOff>
    </xdr:to>
    <xdr:pic>
      <xdr:nvPicPr>
        <xdr:cNvPr id="469" name="Image 468" descr="Picture">
          <a:extLst>
            <a:ext uri="{FF2B5EF4-FFF2-40B4-BE49-F238E27FC236}">
              <a16:creationId xmlns:a16="http://schemas.microsoft.com/office/drawing/2014/main" id="{00000000-0008-0000-0000-0000D5010000}"/>
            </a:ext>
          </a:extLst>
        </xdr:cNvPr>
        <xdr:cNvPicPr/>
      </xdr:nvPicPr>
      <xdr:blipFill>
        <a:blip xmlns:r="http://schemas.openxmlformats.org/officeDocument/2006/relationships" r:embed="rId463" cstate="print"/>
        <a:stretch>
          <a:fillRect/>
        </a:stretch>
      </xdr:blipFill>
      <xdr:spPr>
        <a:prstGeom prst="rect">
          <a:avLst/>
        </a:prstGeom>
      </xdr:spPr>
    </xdr:pic>
    <xdr:clientData/>
  </xdr:twoCellAnchor>
  <xdr:twoCellAnchor>
    <xdr:from>
      <xdr:col>25</xdr:col>
      <xdr:colOff>0</xdr:colOff>
      <xdr:row>147</xdr:row>
      <xdr:rowOff>0</xdr:rowOff>
    </xdr:from>
    <xdr:to>
      <xdr:col>26</xdr:col>
      <xdr:colOff>0</xdr:colOff>
      <xdr:row>147</xdr:row>
      <xdr:rowOff>1231688</xdr:rowOff>
    </xdr:to>
    <xdr:pic>
      <xdr:nvPicPr>
        <xdr:cNvPr id="470" name="Image 469" descr="Picture">
          <a:extLst>
            <a:ext uri="{FF2B5EF4-FFF2-40B4-BE49-F238E27FC236}">
              <a16:creationId xmlns:a16="http://schemas.microsoft.com/office/drawing/2014/main" id="{00000000-0008-0000-0000-0000D6010000}"/>
            </a:ext>
          </a:extLst>
        </xdr:cNvPr>
        <xdr:cNvPicPr/>
      </xdr:nvPicPr>
      <xdr:blipFill>
        <a:blip xmlns:r="http://schemas.openxmlformats.org/officeDocument/2006/relationships" r:embed="rId464" cstate="print"/>
        <a:stretch>
          <a:fillRect/>
        </a:stretch>
      </xdr:blipFill>
      <xdr:spPr>
        <a:prstGeom prst="rect">
          <a:avLst/>
        </a:prstGeom>
      </xdr:spPr>
    </xdr:pic>
    <xdr:clientData/>
  </xdr:twoCellAnchor>
  <xdr:twoCellAnchor>
    <xdr:from>
      <xdr:col>26</xdr:col>
      <xdr:colOff>0</xdr:colOff>
      <xdr:row>147</xdr:row>
      <xdr:rowOff>0</xdr:rowOff>
    </xdr:from>
    <xdr:to>
      <xdr:col>27</xdr:col>
      <xdr:colOff>0</xdr:colOff>
      <xdr:row>147</xdr:row>
      <xdr:rowOff>1231688</xdr:rowOff>
    </xdr:to>
    <xdr:pic>
      <xdr:nvPicPr>
        <xdr:cNvPr id="471" name="Image 470" descr="Picture">
          <a:extLst>
            <a:ext uri="{FF2B5EF4-FFF2-40B4-BE49-F238E27FC236}">
              <a16:creationId xmlns:a16="http://schemas.microsoft.com/office/drawing/2014/main" id="{00000000-0008-0000-0000-0000D7010000}"/>
            </a:ext>
          </a:extLst>
        </xdr:cNvPr>
        <xdr:cNvPicPr/>
      </xdr:nvPicPr>
      <xdr:blipFill>
        <a:blip xmlns:r="http://schemas.openxmlformats.org/officeDocument/2006/relationships" r:embed="rId465" cstate="print"/>
        <a:stretch>
          <a:fillRect/>
        </a:stretch>
      </xdr:blipFill>
      <xdr:spPr>
        <a:prstGeom prst="rect">
          <a:avLst/>
        </a:prstGeom>
      </xdr:spPr>
    </xdr:pic>
    <xdr:clientData/>
  </xdr:twoCellAnchor>
  <xdr:twoCellAnchor>
    <xdr:from>
      <xdr:col>24</xdr:col>
      <xdr:colOff>0</xdr:colOff>
      <xdr:row>148</xdr:row>
      <xdr:rowOff>0</xdr:rowOff>
    </xdr:from>
    <xdr:to>
      <xdr:col>25</xdr:col>
      <xdr:colOff>0</xdr:colOff>
      <xdr:row>148</xdr:row>
      <xdr:rowOff>1231688</xdr:rowOff>
    </xdr:to>
    <xdr:pic>
      <xdr:nvPicPr>
        <xdr:cNvPr id="472" name="Image 471" descr="Picture">
          <a:extLst>
            <a:ext uri="{FF2B5EF4-FFF2-40B4-BE49-F238E27FC236}">
              <a16:creationId xmlns:a16="http://schemas.microsoft.com/office/drawing/2014/main" id="{00000000-0008-0000-0000-0000D8010000}"/>
            </a:ext>
          </a:extLst>
        </xdr:cNvPr>
        <xdr:cNvPicPr/>
      </xdr:nvPicPr>
      <xdr:blipFill>
        <a:blip xmlns:r="http://schemas.openxmlformats.org/officeDocument/2006/relationships" r:embed="rId466" cstate="print"/>
        <a:stretch>
          <a:fillRect/>
        </a:stretch>
      </xdr:blipFill>
      <xdr:spPr>
        <a:prstGeom prst="rect">
          <a:avLst/>
        </a:prstGeom>
      </xdr:spPr>
    </xdr:pic>
    <xdr:clientData/>
  </xdr:twoCellAnchor>
  <xdr:twoCellAnchor>
    <xdr:from>
      <xdr:col>25</xdr:col>
      <xdr:colOff>0</xdr:colOff>
      <xdr:row>148</xdr:row>
      <xdr:rowOff>0</xdr:rowOff>
    </xdr:from>
    <xdr:to>
      <xdr:col>26</xdr:col>
      <xdr:colOff>0</xdr:colOff>
      <xdr:row>148</xdr:row>
      <xdr:rowOff>1231688</xdr:rowOff>
    </xdr:to>
    <xdr:pic>
      <xdr:nvPicPr>
        <xdr:cNvPr id="473" name="Image 472" descr="Picture">
          <a:extLst>
            <a:ext uri="{FF2B5EF4-FFF2-40B4-BE49-F238E27FC236}">
              <a16:creationId xmlns:a16="http://schemas.microsoft.com/office/drawing/2014/main" id="{00000000-0008-0000-0000-0000D9010000}"/>
            </a:ext>
          </a:extLst>
        </xdr:cNvPr>
        <xdr:cNvPicPr/>
      </xdr:nvPicPr>
      <xdr:blipFill>
        <a:blip xmlns:r="http://schemas.openxmlformats.org/officeDocument/2006/relationships" r:embed="rId467" cstate="print"/>
        <a:stretch>
          <a:fillRect/>
        </a:stretch>
      </xdr:blipFill>
      <xdr:spPr>
        <a:prstGeom prst="rect">
          <a:avLst/>
        </a:prstGeom>
      </xdr:spPr>
    </xdr:pic>
    <xdr:clientData/>
  </xdr:twoCellAnchor>
  <xdr:twoCellAnchor>
    <xdr:from>
      <xdr:col>26</xdr:col>
      <xdr:colOff>0</xdr:colOff>
      <xdr:row>148</xdr:row>
      <xdr:rowOff>0</xdr:rowOff>
    </xdr:from>
    <xdr:to>
      <xdr:col>27</xdr:col>
      <xdr:colOff>0</xdr:colOff>
      <xdr:row>148</xdr:row>
      <xdr:rowOff>1231688</xdr:rowOff>
    </xdr:to>
    <xdr:pic>
      <xdr:nvPicPr>
        <xdr:cNvPr id="474" name="Image 473" descr="Picture">
          <a:extLst>
            <a:ext uri="{FF2B5EF4-FFF2-40B4-BE49-F238E27FC236}">
              <a16:creationId xmlns:a16="http://schemas.microsoft.com/office/drawing/2014/main" id="{00000000-0008-0000-0000-0000DA010000}"/>
            </a:ext>
          </a:extLst>
        </xdr:cNvPr>
        <xdr:cNvPicPr/>
      </xdr:nvPicPr>
      <xdr:blipFill>
        <a:blip xmlns:r="http://schemas.openxmlformats.org/officeDocument/2006/relationships" r:embed="rId468" cstate="print"/>
        <a:stretch>
          <a:fillRect/>
        </a:stretch>
      </xdr:blipFill>
      <xdr:spPr>
        <a:prstGeom prst="rect">
          <a:avLst/>
        </a:prstGeom>
      </xdr:spPr>
    </xdr:pic>
    <xdr:clientData/>
  </xdr:twoCellAnchor>
  <xdr:twoCellAnchor>
    <xdr:from>
      <xdr:col>24</xdr:col>
      <xdr:colOff>0</xdr:colOff>
      <xdr:row>149</xdr:row>
      <xdr:rowOff>0</xdr:rowOff>
    </xdr:from>
    <xdr:to>
      <xdr:col>25</xdr:col>
      <xdr:colOff>0</xdr:colOff>
      <xdr:row>149</xdr:row>
      <xdr:rowOff>1231688</xdr:rowOff>
    </xdr:to>
    <xdr:pic>
      <xdr:nvPicPr>
        <xdr:cNvPr id="475" name="Image 474" descr="Picture">
          <a:extLst>
            <a:ext uri="{FF2B5EF4-FFF2-40B4-BE49-F238E27FC236}">
              <a16:creationId xmlns:a16="http://schemas.microsoft.com/office/drawing/2014/main" id="{00000000-0008-0000-0000-0000DB010000}"/>
            </a:ext>
          </a:extLst>
        </xdr:cNvPr>
        <xdr:cNvPicPr/>
      </xdr:nvPicPr>
      <xdr:blipFill>
        <a:blip xmlns:r="http://schemas.openxmlformats.org/officeDocument/2006/relationships" r:embed="rId469" cstate="print"/>
        <a:stretch>
          <a:fillRect/>
        </a:stretch>
      </xdr:blipFill>
      <xdr:spPr>
        <a:prstGeom prst="rect">
          <a:avLst/>
        </a:prstGeom>
      </xdr:spPr>
    </xdr:pic>
    <xdr:clientData/>
  </xdr:twoCellAnchor>
  <xdr:twoCellAnchor>
    <xdr:from>
      <xdr:col>25</xdr:col>
      <xdr:colOff>0</xdr:colOff>
      <xdr:row>149</xdr:row>
      <xdr:rowOff>0</xdr:rowOff>
    </xdr:from>
    <xdr:to>
      <xdr:col>26</xdr:col>
      <xdr:colOff>0</xdr:colOff>
      <xdr:row>149</xdr:row>
      <xdr:rowOff>1231688</xdr:rowOff>
    </xdr:to>
    <xdr:pic>
      <xdr:nvPicPr>
        <xdr:cNvPr id="476" name="Image 475" descr="Picture">
          <a:extLst>
            <a:ext uri="{FF2B5EF4-FFF2-40B4-BE49-F238E27FC236}">
              <a16:creationId xmlns:a16="http://schemas.microsoft.com/office/drawing/2014/main" id="{00000000-0008-0000-0000-0000DC010000}"/>
            </a:ext>
          </a:extLst>
        </xdr:cNvPr>
        <xdr:cNvPicPr/>
      </xdr:nvPicPr>
      <xdr:blipFill>
        <a:blip xmlns:r="http://schemas.openxmlformats.org/officeDocument/2006/relationships" r:embed="rId470" cstate="print"/>
        <a:stretch>
          <a:fillRect/>
        </a:stretch>
      </xdr:blipFill>
      <xdr:spPr>
        <a:prstGeom prst="rect">
          <a:avLst/>
        </a:prstGeom>
      </xdr:spPr>
    </xdr:pic>
    <xdr:clientData/>
  </xdr:twoCellAnchor>
  <xdr:twoCellAnchor>
    <xdr:from>
      <xdr:col>26</xdr:col>
      <xdr:colOff>0</xdr:colOff>
      <xdr:row>149</xdr:row>
      <xdr:rowOff>0</xdr:rowOff>
    </xdr:from>
    <xdr:to>
      <xdr:col>27</xdr:col>
      <xdr:colOff>0</xdr:colOff>
      <xdr:row>149</xdr:row>
      <xdr:rowOff>1231688</xdr:rowOff>
    </xdr:to>
    <xdr:pic>
      <xdr:nvPicPr>
        <xdr:cNvPr id="477" name="Image 476" descr="Picture">
          <a:extLst>
            <a:ext uri="{FF2B5EF4-FFF2-40B4-BE49-F238E27FC236}">
              <a16:creationId xmlns:a16="http://schemas.microsoft.com/office/drawing/2014/main" id="{00000000-0008-0000-0000-0000DD010000}"/>
            </a:ext>
          </a:extLst>
        </xdr:cNvPr>
        <xdr:cNvPicPr/>
      </xdr:nvPicPr>
      <xdr:blipFill>
        <a:blip xmlns:r="http://schemas.openxmlformats.org/officeDocument/2006/relationships" r:embed="rId471" cstate="print"/>
        <a:stretch>
          <a:fillRect/>
        </a:stretch>
      </xdr:blipFill>
      <xdr:spPr>
        <a:prstGeom prst="rect">
          <a:avLst/>
        </a:prstGeom>
      </xdr:spPr>
    </xdr:pic>
    <xdr:clientData/>
  </xdr:twoCellAnchor>
  <xdr:twoCellAnchor>
    <xdr:from>
      <xdr:col>24</xdr:col>
      <xdr:colOff>0</xdr:colOff>
      <xdr:row>150</xdr:row>
      <xdr:rowOff>0</xdr:rowOff>
    </xdr:from>
    <xdr:to>
      <xdr:col>25</xdr:col>
      <xdr:colOff>0</xdr:colOff>
      <xdr:row>150</xdr:row>
      <xdr:rowOff>1231688</xdr:rowOff>
    </xdr:to>
    <xdr:pic>
      <xdr:nvPicPr>
        <xdr:cNvPr id="478" name="Image 477" descr="Picture">
          <a:extLst>
            <a:ext uri="{FF2B5EF4-FFF2-40B4-BE49-F238E27FC236}">
              <a16:creationId xmlns:a16="http://schemas.microsoft.com/office/drawing/2014/main" id="{00000000-0008-0000-0000-0000DE010000}"/>
            </a:ext>
          </a:extLst>
        </xdr:cNvPr>
        <xdr:cNvPicPr/>
      </xdr:nvPicPr>
      <xdr:blipFill>
        <a:blip xmlns:r="http://schemas.openxmlformats.org/officeDocument/2006/relationships" r:embed="rId472" cstate="print"/>
        <a:stretch>
          <a:fillRect/>
        </a:stretch>
      </xdr:blipFill>
      <xdr:spPr>
        <a:prstGeom prst="rect">
          <a:avLst/>
        </a:prstGeom>
      </xdr:spPr>
    </xdr:pic>
    <xdr:clientData/>
  </xdr:twoCellAnchor>
  <xdr:twoCellAnchor>
    <xdr:from>
      <xdr:col>25</xdr:col>
      <xdr:colOff>0</xdr:colOff>
      <xdr:row>150</xdr:row>
      <xdr:rowOff>0</xdr:rowOff>
    </xdr:from>
    <xdr:to>
      <xdr:col>26</xdr:col>
      <xdr:colOff>0</xdr:colOff>
      <xdr:row>150</xdr:row>
      <xdr:rowOff>1231688</xdr:rowOff>
    </xdr:to>
    <xdr:pic>
      <xdr:nvPicPr>
        <xdr:cNvPr id="479" name="Image 478" descr="Picture">
          <a:extLst>
            <a:ext uri="{FF2B5EF4-FFF2-40B4-BE49-F238E27FC236}">
              <a16:creationId xmlns:a16="http://schemas.microsoft.com/office/drawing/2014/main" id="{00000000-0008-0000-0000-0000DF010000}"/>
            </a:ext>
          </a:extLst>
        </xdr:cNvPr>
        <xdr:cNvPicPr/>
      </xdr:nvPicPr>
      <xdr:blipFill>
        <a:blip xmlns:r="http://schemas.openxmlformats.org/officeDocument/2006/relationships" r:embed="rId473" cstate="print"/>
        <a:stretch>
          <a:fillRect/>
        </a:stretch>
      </xdr:blipFill>
      <xdr:spPr>
        <a:prstGeom prst="rect">
          <a:avLst/>
        </a:prstGeom>
      </xdr:spPr>
    </xdr:pic>
    <xdr:clientData/>
  </xdr:twoCellAnchor>
  <xdr:twoCellAnchor>
    <xdr:from>
      <xdr:col>26</xdr:col>
      <xdr:colOff>0</xdr:colOff>
      <xdr:row>150</xdr:row>
      <xdr:rowOff>0</xdr:rowOff>
    </xdr:from>
    <xdr:to>
      <xdr:col>27</xdr:col>
      <xdr:colOff>0</xdr:colOff>
      <xdr:row>150</xdr:row>
      <xdr:rowOff>1231688</xdr:rowOff>
    </xdr:to>
    <xdr:pic>
      <xdr:nvPicPr>
        <xdr:cNvPr id="480" name="Image 479" descr="Picture">
          <a:extLst>
            <a:ext uri="{FF2B5EF4-FFF2-40B4-BE49-F238E27FC236}">
              <a16:creationId xmlns:a16="http://schemas.microsoft.com/office/drawing/2014/main" id="{00000000-0008-0000-0000-0000E0010000}"/>
            </a:ext>
          </a:extLst>
        </xdr:cNvPr>
        <xdr:cNvPicPr/>
      </xdr:nvPicPr>
      <xdr:blipFill>
        <a:blip xmlns:r="http://schemas.openxmlformats.org/officeDocument/2006/relationships" r:embed="rId474" cstate="print"/>
        <a:stretch>
          <a:fillRect/>
        </a:stretch>
      </xdr:blipFill>
      <xdr:spPr>
        <a:prstGeom prst="rect">
          <a:avLst/>
        </a:prstGeom>
      </xdr:spPr>
    </xdr:pic>
    <xdr:clientData/>
  </xdr:twoCellAnchor>
  <xdr:twoCellAnchor>
    <xdr:from>
      <xdr:col>24</xdr:col>
      <xdr:colOff>0</xdr:colOff>
      <xdr:row>151</xdr:row>
      <xdr:rowOff>0</xdr:rowOff>
    </xdr:from>
    <xdr:to>
      <xdr:col>25</xdr:col>
      <xdr:colOff>0</xdr:colOff>
      <xdr:row>151</xdr:row>
      <xdr:rowOff>1231688</xdr:rowOff>
    </xdr:to>
    <xdr:pic>
      <xdr:nvPicPr>
        <xdr:cNvPr id="481" name="Image 480" descr="Picture">
          <a:extLst>
            <a:ext uri="{FF2B5EF4-FFF2-40B4-BE49-F238E27FC236}">
              <a16:creationId xmlns:a16="http://schemas.microsoft.com/office/drawing/2014/main" id="{00000000-0008-0000-0000-0000E1010000}"/>
            </a:ext>
          </a:extLst>
        </xdr:cNvPr>
        <xdr:cNvPicPr/>
      </xdr:nvPicPr>
      <xdr:blipFill>
        <a:blip xmlns:r="http://schemas.openxmlformats.org/officeDocument/2006/relationships" r:embed="rId475" cstate="print"/>
        <a:stretch>
          <a:fillRect/>
        </a:stretch>
      </xdr:blipFill>
      <xdr:spPr>
        <a:prstGeom prst="rect">
          <a:avLst/>
        </a:prstGeom>
      </xdr:spPr>
    </xdr:pic>
    <xdr:clientData/>
  </xdr:twoCellAnchor>
  <xdr:twoCellAnchor>
    <xdr:from>
      <xdr:col>25</xdr:col>
      <xdr:colOff>0</xdr:colOff>
      <xdr:row>151</xdr:row>
      <xdr:rowOff>0</xdr:rowOff>
    </xdr:from>
    <xdr:to>
      <xdr:col>26</xdr:col>
      <xdr:colOff>0</xdr:colOff>
      <xdr:row>151</xdr:row>
      <xdr:rowOff>1231688</xdr:rowOff>
    </xdr:to>
    <xdr:pic>
      <xdr:nvPicPr>
        <xdr:cNvPr id="482" name="Image 481" descr="Picture">
          <a:extLst>
            <a:ext uri="{FF2B5EF4-FFF2-40B4-BE49-F238E27FC236}">
              <a16:creationId xmlns:a16="http://schemas.microsoft.com/office/drawing/2014/main" id="{00000000-0008-0000-0000-0000E2010000}"/>
            </a:ext>
          </a:extLst>
        </xdr:cNvPr>
        <xdr:cNvPicPr/>
      </xdr:nvPicPr>
      <xdr:blipFill>
        <a:blip xmlns:r="http://schemas.openxmlformats.org/officeDocument/2006/relationships" r:embed="rId476" cstate="print"/>
        <a:stretch>
          <a:fillRect/>
        </a:stretch>
      </xdr:blipFill>
      <xdr:spPr>
        <a:prstGeom prst="rect">
          <a:avLst/>
        </a:prstGeom>
      </xdr:spPr>
    </xdr:pic>
    <xdr:clientData/>
  </xdr:twoCellAnchor>
  <xdr:twoCellAnchor>
    <xdr:from>
      <xdr:col>26</xdr:col>
      <xdr:colOff>0</xdr:colOff>
      <xdr:row>151</xdr:row>
      <xdr:rowOff>0</xdr:rowOff>
    </xdr:from>
    <xdr:to>
      <xdr:col>27</xdr:col>
      <xdr:colOff>0</xdr:colOff>
      <xdr:row>151</xdr:row>
      <xdr:rowOff>1231688</xdr:rowOff>
    </xdr:to>
    <xdr:pic>
      <xdr:nvPicPr>
        <xdr:cNvPr id="483" name="Image 482" descr="Picture">
          <a:extLst>
            <a:ext uri="{FF2B5EF4-FFF2-40B4-BE49-F238E27FC236}">
              <a16:creationId xmlns:a16="http://schemas.microsoft.com/office/drawing/2014/main" id="{00000000-0008-0000-0000-0000E3010000}"/>
            </a:ext>
          </a:extLst>
        </xdr:cNvPr>
        <xdr:cNvPicPr/>
      </xdr:nvPicPr>
      <xdr:blipFill>
        <a:blip xmlns:r="http://schemas.openxmlformats.org/officeDocument/2006/relationships" r:embed="rId477" cstate="print"/>
        <a:stretch>
          <a:fillRect/>
        </a:stretch>
      </xdr:blipFill>
      <xdr:spPr>
        <a:prstGeom prst="rect">
          <a:avLst/>
        </a:prstGeom>
      </xdr:spPr>
    </xdr:pic>
    <xdr:clientData/>
  </xdr:twoCellAnchor>
  <xdr:twoCellAnchor>
    <xdr:from>
      <xdr:col>24</xdr:col>
      <xdr:colOff>0</xdr:colOff>
      <xdr:row>152</xdr:row>
      <xdr:rowOff>0</xdr:rowOff>
    </xdr:from>
    <xdr:to>
      <xdr:col>25</xdr:col>
      <xdr:colOff>0</xdr:colOff>
      <xdr:row>152</xdr:row>
      <xdr:rowOff>1231688</xdr:rowOff>
    </xdr:to>
    <xdr:pic>
      <xdr:nvPicPr>
        <xdr:cNvPr id="484" name="Image 483" descr="Picture">
          <a:extLst>
            <a:ext uri="{FF2B5EF4-FFF2-40B4-BE49-F238E27FC236}">
              <a16:creationId xmlns:a16="http://schemas.microsoft.com/office/drawing/2014/main" id="{00000000-0008-0000-0000-0000E4010000}"/>
            </a:ext>
          </a:extLst>
        </xdr:cNvPr>
        <xdr:cNvPicPr/>
      </xdr:nvPicPr>
      <xdr:blipFill>
        <a:blip xmlns:r="http://schemas.openxmlformats.org/officeDocument/2006/relationships" r:embed="rId478" cstate="print"/>
        <a:stretch>
          <a:fillRect/>
        </a:stretch>
      </xdr:blipFill>
      <xdr:spPr>
        <a:prstGeom prst="rect">
          <a:avLst/>
        </a:prstGeom>
      </xdr:spPr>
    </xdr:pic>
    <xdr:clientData/>
  </xdr:twoCellAnchor>
  <xdr:twoCellAnchor>
    <xdr:from>
      <xdr:col>25</xdr:col>
      <xdr:colOff>0</xdr:colOff>
      <xdr:row>152</xdr:row>
      <xdr:rowOff>0</xdr:rowOff>
    </xdr:from>
    <xdr:to>
      <xdr:col>26</xdr:col>
      <xdr:colOff>0</xdr:colOff>
      <xdr:row>152</xdr:row>
      <xdr:rowOff>1231688</xdr:rowOff>
    </xdr:to>
    <xdr:pic>
      <xdr:nvPicPr>
        <xdr:cNvPr id="485" name="Image 484" descr="Picture">
          <a:extLst>
            <a:ext uri="{FF2B5EF4-FFF2-40B4-BE49-F238E27FC236}">
              <a16:creationId xmlns:a16="http://schemas.microsoft.com/office/drawing/2014/main" id="{00000000-0008-0000-0000-0000E5010000}"/>
            </a:ext>
          </a:extLst>
        </xdr:cNvPr>
        <xdr:cNvPicPr/>
      </xdr:nvPicPr>
      <xdr:blipFill>
        <a:blip xmlns:r="http://schemas.openxmlformats.org/officeDocument/2006/relationships" r:embed="rId479" cstate="print"/>
        <a:stretch>
          <a:fillRect/>
        </a:stretch>
      </xdr:blipFill>
      <xdr:spPr>
        <a:prstGeom prst="rect">
          <a:avLst/>
        </a:prstGeom>
      </xdr:spPr>
    </xdr:pic>
    <xdr:clientData/>
  </xdr:twoCellAnchor>
  <xdr:twoCellAnchor>
    <xdr:from>
      <xdr:col>26</xdr:col>
      <xdr:colOff>0</xdr:colOff>
      <xdr:row>152</xdr:row>
      <xdr:rowOff>0</xdr:rowOff>
    </xdr:from>
    <xdr:to>
      <xdr:col>27</xdr:col>
      <xdr:colOff>0</xdr:colOff>
      <xdr:row>152</xdr:row>
      <xdr:rowOff>1231688</xdr:rowOff>
    </xdr:to>
    <xdr:pic>
      <xdr:nvPicPr>
        <xdr:cNvPr id="486" name="Image 485" descr="Picture">
          <a:extLst>
            <a:ext uri="{FF2B5EF4-FFF2-40B4-BE49-F238E27FC236}">
              <a16:creationId xmlns:a16="http://schemas.microsoft.com/office/drawing/2014/main" id="{00000000-0008-0000-0000-0000E6010000}"/>
            </a:ext>
          </a:extLst>
        </xdr:cNvPr>
        <xdr:cNvPicPr/>
      </xdr:nvPicPr>
      <xdr:blipFill>
        <a:blip xmlns:r="http://schemas.openxmlformats.org/officeDocument/2006/relationships" r:embed="rId480" cstate="print"/>
        <a:stretch>
          <a:fillRect/>
        </a:stretch>
      </xdr:blipFill>
      <xdr:spPr>
        <a:prstGeom prst="rect">
          <a:avLst/>
        </a:prstGeom>
      </xdr:spPr>
    </xdr:pic>
    <xdr:clientData/>
  </xdr:twoCellAnchor>
  <xdr:twoCellAnchor>
    <xdr:from>
      <xdr:col>24</xdr:col>
      <xdr:colOff>0</xdr:colOff>
      <xdr:row>153</xdr:row>
      <xdr:rowOff>0</xdr:rowOff>
    </xdr:from>
    <xdr:to>
      <xdr:col>25</xdr:col>
      <xdr:colOff>0</xdr:colOff>
      <xdr:row>153</xdr:row>
      <xdr:rowOff>1231688</xdr:rowOff>
    </xdr:to>
    <xdr:pic>
      <xdr:nvPicPr>
        <xdr:cNvPr id="487" name="Image 486" descr="Picture">
          <a:extLst>
            <a:ext uri="{FF2B5EF4-FFF2-40B4-BE49-F238E27FC236}">
              <a16:creationId xmlns:a16="http://schemas.microsoft.com/office/drawing/2014/main" id="{00000000-0008-0000-0000-0000E7010000}"/>
            </a:ext>
          </a:extLst>
        </xdr:cNvPr>
        <xdr:cNvPicPr/>
      </xdr:nvPicPr>
      <xdr:blipFill>
        <a:blip xmlns:r="http://schemas.openxmlformats.org/officeDocument/2006/relationships" r:embed="rId481" cstate="print"/>
        <a:stretch>
          <a:fillRect/>
        </a:stretch>
      </xdr:blipFill>
      <xdr:spPr>
        <a:prstGeom prst="rect">
          <a:avLst/>
        </a:prstGeom>
      </xdr:spPr>
    </xdr:pic>
    <xdr:clientData/>
  </xdr:twoCellAnchor>
  <xdr:twoCellAnchor>
    <xdr:from>
      <xdr:col>25</xdr:col>
      <xdr:colOff>0</xdr:colOff>
      <xdr:row>153</xdr:row>
      <xdr:rowOff>0</xdr:rowOff>
    </xdr:from>
    <xdr:to>
      <xdr:col>26</xdr:col>
      <xdr:colOff>0</xdr:colOff>
      <xdr:row>153</xdr:row>
      <xdr:rowOff>1231688</xdr:rowOff>
    </xdr:to>
    <xdr:pic>
      <xdr:nvPicPr>
        <xdr:cNvPr id="488" name="Image 487" descr="Picture">
          <a:extLst>
            <a:ext uri="{FF2B5EF4-FFF2-40B4-BE49-F238E27FC236}">
              <a16:creationId xmlns:a16="http://schemas.microsoft.com/office/drawing/2014/main" id="{00000000-0008-0000-0000-0000E8010000}"/>
            </a:ext>
          </a:extLst>
        </xdr:cNvPr>
        <xdr:cNvPicPr/>
      </xdr:nvPicPr>
      <xdr:blipFill>
        <a:blip xmlns:r="http://schemas.openxmlformats.org/officeDocument/2006/relationships" r:embed="rId482" cstate="print"/>
        <a:stretch>
          <a:fillRect/>
        </a:stretch>
      </xdr:blipFill>
      <xdr:spPr>
        <a:prstGeom prst="rect">
          <a:avLst/>
        </a:prstGeom>
      </xdr:spPr>
    </xdr:pic>
    <xdr:clientData/>
  </xdr:twoCellAnchor>
  <xdr:twoCellAnchor>
    <xdr:from>
      <xdr:col>26</xdr:col>
      <xdr:colOff>0</xdr:colOff>
      <xdr:row>153</xdr:row>
      <xdr:rowOff>0</xdr:rowOff>
    </xdr:from>
    <xdr:to>
      <xdr:col>27</xdr:col>
      <xdr:colOff>0</xdr:colOff>
      <xdr:row>153</xdr:row>
      <xdr:rowOff>1231688</xdr:rowOff>
    </xdr:to>
    <xdr:pic>
      <xdr:nvPicPr>
        <xdr:cNvPr id="489" name="Image 488" descr="Picture">
          <a:extLst>
            <a:ext uri="{FF2B5EF4-FFF2-40B4-BE49-F238E27FC236}">
              <a16:creationId xmlns:a16="http://schemas.microsoft.com/office/drawing/2014/main" id="{00000000-0008-0000-0000-0000E9010000}"/>
            </a:ext>
          </a:extLst>
        </xdr:cNvPr>
        <xdr:cNvPicPr/>
      </xdr:nvPicPr>
      <xdr:blipFill>
        <a:blip xmlns:r="http://schemas.openxmlformats.org/officeDocument/2006/relationships" r:embed="rId483" cstate="print"/>
        <a:stretch>
          <a:fillRect/>
        </a:stretch>
      </xdr:blipFill>
      <xdr:spPr>
        <a:prstGeom prst="rect">
          <a:avLst/>
        </a:prstGeom>
      </xdr:spPr>
    </xdr:pic>
    <xdr:clientData/>
  </xdr:twoCellAnchor>
  <xdr:twoCellAnchor>
    <xdr:from>
      <xdr:col>24</xdr:col>
      <xdr:colOff>0</xdr:colOff>
      <xdr:row>154</xdr:row>
      <xdr:rowOff>0</xdr:rowOff>
    </xdr:from>
    <xdr:to>
      <xdr:col>25</xdr:col>
      <xdr:colOff>0</xdr:colOff>
      <xdr:row>154</xdr:row>
      <xdr:rowOff>1231688</xdr:rowOff>
    </xdr:to>
    <xdr:pic>
      <xdr:nvPicPr>
        <xdr:cNvPr id="490" name="Image 489" descr="Picture">
          <a:extLst>
            <a:ext uri="{FF2B5EF4-FFF2-40B4-BE49-F238E27FC236}">
              <a16:creationId xmlns:a16="http://schemas.microsoft.com/office/drawing/2014/main" id="{00000000-0008-0000-0000-0000EA010000}"/>
            </a:ext>
          </a:extLst>
        </xdr:cNvPr>
        <xdr:cNvPicPr/>
      </xdr:nvPicPr>
      <xdr:blipFill>
        <a:blip xmlns:r="http://schemas.openxmlformats.org/officeDocument/2006/relationships" r:embed="rId484" cstate="print"/>
        <a:stretch>
          <a:fillRect/>
        </a:stretch>
      </xdr:blipFill>
      <xdr:spPr>
        <a:prstGeom prst="rect">
          <a:avLst/>
        </a:prstGeom>
      </xdr:spPr>
    </xdr:pic>
    <xdr:clientData/>
  </xdr:twoCellAnchor>
  <xdr:twoCellAnchor>
    <xdr:from>
      <xdr:col>25</xdr:col>
      <xdr:colOff>0</xdr:colOff>
      <xdr:row>154</xdr:row>
      <xdr:rowOff>0</xdr:rowOff>
    </xdr:from>
    <xdr:to>
      <xdr:col>26</xdr:col>
      <xdr:colOff>0</xdr:colOff>
      <xdr:row>154</xdr:row>
      <xdr:rowOff>1231688</xdr:rowOff>
    </xdr:to>
    <xdr:pic>
      <xdr:nvPicPr>
        <xdr:cNvPr id="491" name="Image 490" descr="Picture">
          <a:extLst>
            <a:ext uri="{FF2B5EF4-FFF2-40B4-BE49-F238E27FC236}">
              <a16:creationId xmlns:a16="http://schemas.microsoft.com/office/drawing/2014/main" id="{00000000-0008-0000-0000-0000EB010000}"/>
            </a:ext>
          </a:extLst>
        </xdr:cNvPr>
        <xdr:cNvPicPr/>
      </xdr:nvPicPr>
      <xdr:blipFill>
        <a:blip xmlns:r="http://schemas.openxmlformats.org/officeDocument/2006/relationships" r:embed="rId485" cstate="print"/>
        <a:stretch>
          <a:fillRect/>
        </a:stretch>
      </xdr:blipFill>
      <xdr:spPr>
        <a:prstGeom prst="rect">
          <a:avLst/>
        </a:prstGeom>
      </xdr:spPr>
    </xdr:pic>
    <xdr:clientData/>
  </xdr:twoCellAnchor>
  <xdr:twoCellAnchor>
    <xdr:from>
      <xdr:col>26</xdr:col>
      <xdr:colOff>0</xdr:colOff>
      <xdr:row>154</xdr:row>
      <xdr:rowOff>0</xdr:rowOff>
    </xdr:from>
    <xdr:to>
      <xdr:col>27</xdr:col>
      <xdr:colOff>0</xdr:colOff>
      <xdr:row>154</xdr:row>
      <xdr:rowOff>1231688</xdr:rowOff>
    </xdr:to>
    <xdr:pic>
      <xdr:nvPicPr>
        <xdr:cNvPr id="492" name="Image 491" descr="Picture">
          <a:extLst>
            <a:ext uri="{FF2B5EF4-FFF2-40B4-BE49-F238E27FC236}">
              <a16:creationId xmlns:a16="http://schemas.microsoft.com/office/drawing/2014/main" id="{00000000-0008-0000-0000-0000EC010000}"/>
            </a:ext>
          </a:extLst>
        </xdr:cNvPr>
        <xdr:cNvPicPr/>
      </xdr:nvPicPr>
      <xdr:blipFill>
        <a:blip xmlns:r="http://schemas.openxmlformats.org/officeDocument/2006/relationships" r:embed="rId486" cstate="print"/>
        <a:stretch>
          <a:fillRect/>
        </a:stretch>
      </xdr:blipFill>
      <xdr:spPr>
        <a:prstGeom prst="rect">
          <a:avLst/>
        </a:prstGeom>
      </xdr:spPr>
    </xdr:pic>
    <xdr:clientData/>
  </xdr:twoCellAnchor>
  <xdr:twoCellAnchor>
    <xdr:from>
      <xdr:col>24</xdr:col>
      <xdr:colOff>0</xdr:colOff>
      <xdr:row>155</xdr:row>
      <xdr:rowOff>0</xdr:rowOff>
    </xdr:from>
    <xdr:to>
      <xdr:col>25</xdr:col>
      <xdr:colOff>0</xdr:colOff>
      <xdr:row>156</xdr:row>
      <xdr:rowOff>33866</xdr:rowOff>
    </xdr:to>
    <xdr:pic>
      <xdr:nvPicPr>
        <xdr:cNvPr id="493" name="Image 492" descr="Picture">
          <a:extLst>
            <a:ext uri="{FF2B5EF4-FFF2-40B4-BE49-F238E27FC236}">
              <a16:creationId xmlns:a16="http://schemas.microsoft.com/office/drawing/2014/main" id="{00000000-0008-0000-0000-0000ED010000}"/>
            </a:ext>
          </a:extLst>
        </xdr:cNvPr>
        <xdr:cNvPicPr/>
      </xdr:nvPicPr>
      <xdr:blipFill>
        <a:blip xmlns:r="http://schemas.openxmlformats.org/officeDocument/2006/relationships" r:embed="rId487" cstate="print"/>
        <a:stretch>
          <a:fillRect/>
        </a:stretch>
      </xdr:blipFill>
      <xdr:spPr>
        <a:prstGeom prst="rect">
          <a:avLst/>
        </a:prstGeom>
      </xdr:spPr>
    </xdr:pic>
    <xdr:clientData/>
  </xdr:twoCellAnchor>
  <xdr:twoCellAnchor>
    <xdr:from>
      <xdr:col>25</xdr:col>
      <xdr:colOff>0</xdr:colOff>
      <xdr:row>155</xdr:row>
      <xdr:rowOff>0</xdr:rowOff>
    </xdr:from>
    <xdr:to>
      <xdr:col>26</xdr:col>
      <xdr:colOff>0</xdr:colOff>
      <xdr:row>156</xdr:row>
      <xdr:rowOff>33866</xdr:rowOff>
    </xdr:to>
    <xdr:pic>
      <xdr:nvPicPr>
        <xdr:cNvPr id="494" name="Image 493" descr="Picture">
          <a:extLst>
            <a:ext uri="{FF2B5EF4-FFF2-40B4-BE49-F238E27FC236}">
              <a16:creationId xmlns:a16="http://schemas.microsoft.com/office/drawing/2014/main" id="{00000000-0008-0000-0000-0000EE010000}"/>
            </a:ext>
          </a:extLst>
        </xdr:cNvPr>
        <xdr:cNvPicPr/>
      </xdr:nvPicPr>
      <xdr:blipFill>
        <a:blip xmlns:r="http://schemas.openxmlformats.org/officeDocument/2006/relationships" r:embed="rId488" cstate="print"/>
        <a:stretch>
          <a:fillRect/>
        </a:stretch>
      </xdr:blipFill>
      <xdr:spPr>
        <a:prstGeom prst="rect">
          <a:avLst/>
        </a:prstGeom>
      </xdr:spPr>
    </xdr:pic>
    <xdr:clientData/>
  </xdr:twoCellAnchor>
  <xdr:twoCellAnchor>
    <xdr:from>
      <xdr:col>26</xdr:col>
      <xdr:colOff>0</xdr:colOff>
      <xdr:row>155</xdr:row>
      <xdr:rowOff>0</xdr:rowOff>
    </xdr:from>
    <xdr:to>
      <xdr:col>27</xdr:col>
      <xdr:colOff>0</xdr:colOff>
      <xdr:row>156</xdr:row>
      <xdr:rowOff>33866</xdr:rowOff>
    </xdr:to>
    <xdr:pic>
      <xdr:nvPicPr>
        <xdr:cNvPr id="495" name="Image 494" descr="Picture">
          <a:extLst>
            <a:ext uri="{FF2B5EF4-FFF2-40B4-BE49-F238E27FC236}">
              <a16:creationId xmlns:a16="http://schemas.microsoft.com/office/drawing/2014/main" id="{00000000-0008-0000-0000-0000EF010000}"/>
            </a:ext>
          </a:extLst>
        </xdr:cNvPr>
        <xdr:cNvPicPr/>
      </xdr:nvPicPr>
      <xdr:blipFill>
        <a:blip xmlns:r="http://schemas.openxmlformats.org/officeDocument/2006/relationships" r:embed="rId489" cstate="print"/>
        <a:stretch>
          <a:fillRect/>
        </a:stretch>
      </xdr:blipFill>
      <xdr:spPr>
        <a:prstGeom prst="rect">
          <a:avLst/>
        </a:prstGeom>
      </xdr:spPr>
    </xdr:pic>
    <xdr:clientData/>
  </xdr:twoCellAnchor>
  <xdr:twoCellAnchor>
    <xdr:from>
      <xdr:col>24</xdr:col>
      <xdr:colOff>0</xdr:colOff>
      <xdr:row>156</xdr:row>
      <xdr:rowOff>0</xdr:rowOff>
    </xdr:from>
    <xdr:to>
      <xdr:col>25</xdr:col>
      <xdr:colOff>0</xdr:colOff>
      <xdr:row>157</xdr:row>
      <xdr:rowOff>33866</xdr:rowOff>
    </xdr:to>
    <xdr:pic>
      <xdr:nvPicPr>
        <xdr:cNvPr id="496" name="Image 495" descr="Picture">
          <a:extLst>
            <a:ext uri="{FF2B5EF4-FFF2-40B4-BE49-F238E27FC236}">
              <a16:creationId xmlns:a16="http://schemas.microsoft.com/office/drawing/2014/main" id="{00000000-0008-0000-0000-0000F0010000}"/>
            </a:ext>
          </a:extLst>
        </xdr:cNvPr>
        <xdr:cNvPicPr/>
      </xdr:nvPicPr>
      <xdr:blipFill>
        <a:blip xmlns:r="http://schemas.openxmlformats.org/officeDocument/2006/relationships" r:embed="rId490" cstate="print"/>
        <a:stretch>
          <a:fillRect/>
        </a:stretch>
      </xdr:blipFill>
      <xdr:spPr>
        <a:prstGeom prst="rect">
          <a:avLst/>
        </a:prstGeom>
      </xdr:spPr>
    </xdr:pic>
    <xdr:clientData/>
  </xdr:twoCellAnchor>
  <xdr:twoCellAnchor>
    <xdr:from>
      <xdr:col>25</xdr:col>
      <xdr:colOff>0</xdr:colOff>
      <xdr:row>156</xdr:row>
      <xdr:rowOff>0</xdr:rowOff>
    </xdr:from>
    <xdr:to>
      <xdr:col>26</xdr:col>
      <xdr:colOff>0</xdr:colOff>
      <xdr:row>157</xdr:row>
      <xdr:rowOff>33866</xdr:rowOff>
    </xdr:to>
    <xdr:pic>
      <xdr:nvPicPr>
        <xdr:cNvPr id="497" name="Image 496" descr="Picture">
          <a:extLst>
            <a:ext uri="{FF2B5EF4-FFF2-40B4-BE49-F238E27FC236}">
              <a16:creationId xmlns:a16="http://schemas.microsoft.com/office/drawing/2014/main" id="{00000000-0008-0000-0000-0000F1010000}"/>
            </a:ext>
          </a:extLst>
        </xdr:cNvPr>
        <xdr:cNvPicPr/>
      </xdr:nvPicPr>
      <xdr:blipFill>
        <a:blip xmlns:r="http://schemas.openxmlformats.org/officeDocument/2006/relationships" r:embed="rId491" cstate="print"/>
        <a:stretch>
          <a:fillRect/>
        </a:stretch>
      </xdr:blipFill>
      <xdr:spPr>
        <a:prstGeom prst="rect">
          <a:avLst/>
        </a:prstGeom>
      </xdr:spPr>
    </xdr:pic>
    <xdr:clientData/>
  </xdr:twoCellAnchor>
  <xdr:twoCellAnchor>
    <xdr:from>
      <xdr:col>26</xdr:col>
      <xdr:colOff>0</xdr:colOff>
      <xdr:row>156</xdr:row>
      <xdr:rowOff>0</xdr:rowOff>
    </xdr:from>
    <xdr:to>
      <xdr:col>27</xdr:col>
      <xdr:colOff>0</xdr:colOff>
      <xdr:row>157</xdr:row>
      <xdr:rowOff>33866</xdr:rowOff>
    </xdr:to>
    <xdr:pic>
      <xdr:nvPicPr>
        <xdr:cNvPr id="498" name="Image 497" descr="Picture">
          <a:extLst>
            <a:ext uri="{FF2B5EF4-FFF2-40B4-BE49-F238E27FC236}">
              <a16:creationId xmlns:a16="http://schemas.microsoft.com/office/drawing/2014/main" id="{00000000-0008-0000-0000-0000F2010000}"/>
            </a:ext>
          </a:extLst>
        </xdr:cNvPr>
        <xdr:cNvPicPr/>
      </xdr:nvPicPr>
      <xdr:blipFill>
        <a:blip xmlns:r="http://schemas.openxmlformats.org/officeDocument/2006/relationships" r:embed="rId492" cstate="print"/>
        <a:stretch>
          <a:fillRect/>
        </a:stretch>
      </xdr:blipFill>
      <xdr:spPr>
        <a:prstGeom prst="rect">
          <a:avLst/>
        </a:prstGeom>
      </xdr:spPr>
    </xdr:pic>
    <xdr:clientData/>
  </xdr:twoCellAnchor>
  <xdr:twoCellAnchor>
    <xdr:from>
      <xdr:col>24</xdr:col>
      <xdr:colOff>0</xdr:colOff>
      <xdr:row>157</xdr:row>
      <xdr:rowOff>0</xdr:rowOff>
    </xdr:from>
    <xdr:to>
      <xdr:col>25</xdr:col>
      <xdr:colOff>0</xdr:colOff>
      <xdr:row>157</xdr:row>
      <xdr:rowOff>1231688</xdr:rowOff>
    </xdr:to>
    <xdr:pic>
      <xdr:nvPicPr>
        <xdr:cNvPr id="499" name="Image 498" descr="Picture">
          <a:extLst>
            <a:ext uri="{FF2B5EF4-FFF2-40B4-BE49-F238E27FC236}">
              <a16:creationId xmlns:a16="http://schemas.microsoft.com/office/drawing/2014/main" id="{00000000-0008-0000-0000-0000F3010000}"/>
            </a:ext>
          </a:extLst>
        </xdr:cNvPr>
        <xdr:cNvPicPr/>
      </xdr:nvPicPr>
      <xdr:blipFill>
        <a:blip xmlns:r="http://schemas.openxmlformats.org/officeDocument/2006/relationships" r:embed="rId493" cstate="print"/>
        <a:stretch>
          <a:fillRect/>
        </a:stretch>
      </xdr:blipFill>
      <xdr:spPr>
        <a:prstGeom prst="rect">
          <a:avLst/>
        </a:prstGeom>
      </xdr:spPr>
    </xdr:pic>
    <xdr:clientData/>
  </xdr:twoCellAnchor>
  <xdr:twoCellAnchor>
    <xdr:from>
      <xdr:col>25</xdr:col>
      <xdr:colOff>0</xdr:colOff>
      <xdr:row>157</xdr:row>
      <xdr:rowOff>0</xdr:rowOff>
    </xdr:from>
    <xdr:to>
      <xdr:col>26</xdr:col>
      <xdr:colOff>0</xdr:colOff>
      <xdr:row>157</xdr:row>
      <xdr:rowOff>1231688</xdr:rowOff>
    </xdr:to>
    <xdr:pic>
      <xdr:nvPicPr>
        <xdr:cNvPr id="500" name="Image 499" descr="Picture">
          <a:extLst>
            <a:ext uri="{FF2B5EF4-FFF2-40B4-BE49-F238E27FC236}">
              <a16:creationId xmlns:a16="http://schemas.microsoft.com/office/drawing/2014/main" id="{00000000-0008-0000-0000-0000F4010000}"/>
            </a:ext>
          </a:extLst>
        </xdr:cNvPr>
        <xdr:cNvPicPr/>
      </xdr:nvPicPr>
      <xdr:blipFill>
        <a:blip xmlns:r="http://schemas.openxmlformats.org/officeDocument/2006/relationships" r:embed="rId494" cstate="print"/>
        <a:stretch>
          <a:fillRect/>
        </a:stretch>
      </xdr:blipFill>
      <xdr:spPr>
        <a:prstGeom prst="rect">
          <a:avLst/>
        </a:prstGeom>
      </xdr:spPr>
    </xdr:pic>
    <xdr:clientData/>
  </xdr:twoCellAnchor>
  <xdr:twoCellAnchor>
    <xdr:from>
      <xdr:col>26</xdr:col>
      <xdr:colOff>0</xdr:colOff>
      <xdr:row>157</xdr:row>
      <xdr:rowOff>0</xdr:rowOff>
    </xdr:from>
    <xdr:to>
      <xdr:col>27</xdr:col>
      <xdr:colOff>0</xdr:colOff>
      <xdr:row>157</xdr:row>
      <xdr:rowOff>1231688</xdr:rowOff>
    </xdr:to>
    <xdr:pic>
      <xdr:nvPicPr>
        <xdr:cNvPr id="501" name="Image 500" descr="Picture">
          <a:extLst>
            <a:ext uri="{FF2B5EF4-FFF2-40B4-BE49-F238E27FC236}">
              <a16:creationId xmlns:a16="http://schemas.microsoft.com/office/drawing/2014/main" id="{00000000-0008-0000-0000-0000F5010000}"/>
            </a:ext>
          </a:extLst>
        </xdr:cNvPr>
        <xdr:cNvPicPr/>
      </xdr:nvPicPr>
      <xdr:blipFill>
        <a:blip xmlns:r="http://schemas.openxmlformats.org/officeDocument/2006/relationships" r:embed="rId495" cstate="print"/>
        <a:stretch>
          <a:fillRect/>
        </a:stretch>
      </xdr:blipFill>
      <xdr:spPr>
        <a:prstGeom prst="rect">
          <a:avLst/>
        </a:prstGeom>
      </xdr:spPr>
    </xdr:pic>
    <xdr:clientData/>
  </xdr:twoCellAnchor>
  <xdr:twoCellAnchor>
    <xdr:from>
      <xdr:col>24</xdr:col>
      <xdr:colOff>0</xdr:colOff>
      <xdr:row>158</xdr:row>
      <xdr:rowOff>0</xdr:rowOff>
    </xdr:from>
    <xdr:to>
      <xdr:col>25</xdr:col>
      <xdr:colOff>0</xdr:colOff>
      <xdr:row>158</xdr:row>
      <xdr:rowOff>1231688</xdr:rowOff>
    </xdr:to>
    <xdr:pic>
      <xdr:nvPicPr>
        <xdr:cNvPr id="502" name="Image 501" descr="Picture">
          <a:extLst>
            <a:ext uri="{FF2B5EF4-FFF2-40B4-BE49-F238E27FC236}">
              <a16:creationId xmlns:a16="http://schemas.microsoft.com/office/drawing/2014/main" id="{00000000-0008-0000-0000-0000F6010000}"/>
            </a:ext>
          </a:extLst>
        </xdr:cNvPr>
        <xdr:cNvPicPr/>
      </xdr:nvPicPr>
      <xdr:blipFill>
        <a:blip xmlns:r="http://schemas.openxmlformats.org/officeDocument/2006/relationships" r:embed="rId496" cstate="print"/>
        <a:stretch>
          <a:fillRect/>
        </a:stretch>
      </xdr:blipFill>
      <xdr:spPr>
        <a:prstGeom prst="rect">
          <a:avLst/>
        </a:prstGeom>
      </xdr:spPr>
    </xdr:pic>
    <xdr:clientData/>
  </xdr:twoCellAnchor>
  <xdr:twoCellAnchor>
    <xdr:from>
      <xdr:col>25</xdr:col>
      <xdr:colOff>0</xdr:colOff>
      <xdr:row>158</xdr:row>
      <xdr:rowOff>0</xdr:rowOff>
    </xdr:from>
    <xdr:to>
      <xdr:col>26</xdr:col>
      <xdr:colOff>0</xdr:colOff>
      <xdr:row>158</xdr:row>
      <xdr:rowOff>1231688</xdr:rowOff>
    </xdr:to>
    <xdr:pic>
      <xdr:nvPicPr>
        <xdr:cNvPr id="503" name="Image 502" descr="Picture">
          <a:extLst>
            <a:ext uri="{FF2B5EF4-FFF2-40B4-BE49-F238E27FC236}">
              <a16:creationId xmlns:a16="http://schemas.microsoft.com/office/drawing/2014/main" id="{00000000-0008-0000-0000-0000F7010000}"/>
            </a:ext>
          </a:extLst>
        </xdr:cNvPr>
        <xdr:cNvPicPr/>
      </xdr:nvPicPr>
      <xdr:blipFill>
        <a:blip xmlns:r="http://schemas.openxmlformats.org/officeDocument/2006/relationships" r:embed="rId497" cstate="print"/>
        <a:stretch>
          <a:fillRect/>
        </a:stretch>
      </xdr:blipFill>
      <xdr:spPr>
        <a:prstGeom prst="rect">
          <a:avLst/>
        </a:prstGeom>
      </xdr:spPr>
    </xdr:pic>
    <xdr:clientData/>
  </xdr:twoCellAnchor>
  <xdr:twoCellAnchor>
    <xdr:from>
      <xdr:col>26</xdr:col>
      <xdr:colOff>0</xdr:colOff>
      <xdr:row>158</xdr:row>
      <xdr:rowOff>0</xdr:rowOff>
    </xdr:from>
    <xdr:to>
      <xdr:col>27</xdr:col>
      <xdr:colOff>0</xdr:colOff>
      <xdr:row>158</xdr:row>
      <xdr:rowOff>1231688</xdr:rowOff>
    </xdr:to>
    <xdr:pic>
      <xdr:nvPicPr>
        <xdr:cNvPr id="504" name="Image 503" descr="Picture">
          <a:extLst>
            <a:ext uri="{FF2B5EF4-FFF2-40B4-BE49-F238E27FC236}">
              <a16:creationId xmlns:a16="http://schemas.microsoft.com/office/drawing/2014/main" id="{00000000-0008-0000-0000-0000F8010000}"/>
            </a:ext>
          </a:extLst>
        </xdr:cNvPr>
        <xdr:cNvPicPr/>
      </xdr:nvPicPr>
      <xdr:blipFill>
        <a:blip xmlns:r="http://schemas.openxmlformats.org/officeDocument/2006/relationships" r:embed="rId498" cstate="print"/>
        <a:stretch>
          <a:fillRect/>
        </a:stretch>
      </xdr:blipFill>
      <xdr:spPr>
        <a:prstGeom prst="rect">
          <a:avLst/>
        </a:prstGeom>
      </xdr:spPr>
    </xdr:pic>
    <xdr:clientData/>
  </xdr:twoCellAnchor>
  <xdr:twoCellAnchor>
    <xdr:from>
      <xdr:col>24</xdr:col>
      <xdr:colOff>0</xdr:colOff>
      <xdr:row>159</xdr:row>
      <xdr:rowOff>0</xdr:rowOff>
    </xdr:from>
    <xdr:to>
      <xdr:col>25</xdr:col>
      <xdr:colOff>0</xdr:colOff>
      <xdr:row>159</xdr:row>
      <xdr:rowOff>1231688</xdr:rowOff>
    </xdr:to>
    <xdr:pic>
      <xdr:nvPicPr>
        <xdr:cNvPr id="505" name="Image 504" descr="Picture">
          <a:extLst>
            <a:ext uri="{FF2B5EF4-FFF2-40B4-BE49-F238E27FC236}">
              <a16:creationId xmlns:a16="http://schemas.microsoft.com/office/drawing/2014/main" id="{00000000-0008-0000-0000-0000F9010000}"/>
            </a:ext>
          </a:extLst>
        </xdr:cNvPr>
        <xdr:cNvPicPr/>
      </xdr:nvPicPr>
      <xdr:blipFill>
        <a:blip xmlns:r="http://schemas.openxmlformats.org/officeDocument/2006/relationships" r:embed="rId499" cstate="print"/>
        <a:stretch>
          <a:fillRect/>
        </a:stretch>
      </xdr:blipFill>
      <xdr:spPr>
        <a:prstGeom prst="rect">
          <a:avLst/>
        </a:prstGeom>
      </xdr:spPr>
    </xdr:pic>
    <xdr:clientData/>
  </xdr:twoCellAnchor>
  <xdr:twoCellAnchor>
    <xdr:from>
      <xdr:col>25</xdr:col>
      <xdr:colOff>0</xdr:colOff>
      <xdr:row>159</xdr:row>
      <xdr:rowOff>0</xdr:rowOff>
    </xdr:from>
    <xdr:to>
      <xdr:col>26</xdr:col>
      <xdr:colOff>0</xdr:colOff>
      <xdr:row>159</xdr:row>
      <xdr:rowOff>1231688</xdr:rowOff>
    </xdr:to>
    <xdr:pic>
      <xdr:nvPicPr>
        <xdr:cNvPr id="506" name="Image 505" descr="Picture">
          <a:extLst>
            <a:ext uri="{FF2B5EF4-FFF2-40B4-BE49-F238E27FC236}">
              <a16:creationId xmlns:a16="http://schemas.microsoft.com/office/drawing/2014/main" id="{00000000-0008-0000-0000-0000FA010000}"/>
            </a:ext>
          </a:extLst>
        </xdr:cNvPr>
        <xdr:cNvPicPr/>
      </xdr:nvPicPr>
      <xdr:blipFill>
        <a:blip xmlns:r="http://schemas.openxmlformats.org/officeDocument/2006/relationships" r:embed="rId500" cstate="print"/>
        <a:stretch>
          <a:fillRect/>
        </a:stretch>
      </xdr:blipFill>
      <xdr:spPr>
        <a:prstGeom prst="rect">
          <a:avLst/>
        </a:prstGeom>
      </xdr:spPr>
    </xdr:pic>
    <xdr:clientData/>
  </xdr:twoCellAnchor>
  <xdr:twoCellAnchor>
    <xdr:from>
      <xdr:col>26</xdr:col>
      <xdr:colOff>0</xdr:colOff>
      <xdr:row>159</xdr:row>
      <xdr:rowOff>0</xdr:rowOff>
    </xdr:from>
    <xdr:to>
      <xdr:col>27</xdr:col>
      <xdr:colOff>0</xdr:colOff>
      <xdr:row>159</xdr:row>
      <xdr:rowOff>1231688</xdr:rowOff>
    </xdr:to>
    <xdr:pic>
      <xdr:nvPicPr>
        <xdr:cNvPr id="507" name="Image 506" descr="Picture">
          <a:extLst>
            <a:ext uri="{FF2B5EF4-FFF2-40B4-BE49-F238E27FC236}">
              <a16:creationId xmlns:a16="http://schemas.microsoft.com/office/drawing/2014/main" id="{00000000-0008-0000-0000-0000FB010000}"/>
            </a:ext>
          </a:extLst>
        </xdr:cNvPr>
        <xdr:cNvPicPr/>
      </xdr:nvPicPr>
      <xdr:blipFill>
        <a:blip xmlns:r="http://schemas.openxmlformats.org/officeDocument/2006/relationships" r:embed="rId501" cstate="print"/>
        <a:stretch>
          <a:fillRect/>
        </a:stretch>
      </xdr:blipFill>
      <xdr:spPr>
        <a:prstGeom prst="rect">
          <a:avLst/>
        </a:prstGeom>
      </xdr:spPr>
    </xdr:pic>
    <xdr:clientData/>
  </xdr:twoCellAnchor>
  <xdr:twoCellAnchor>
    <xdr:from>
      <xdr:col>24</xdr:col>
      <xdr:colOff>0</xdr:colOff>
      <xdr:row>160</xdr:row>
      <xdr:rowOff>0</xdr:rowOff>
    </xdr:from>
    <xdr:to>
      <xdr:col>25</xdr:col>
      <xdr:colOff>0</xdr:colOff>
      <xdr:row>160</xdr:row>
      <xdr:rowOff>1231688</xdr:rowOff>
    </xdr:to>
    <xdr:pic>
      <xdr:nvPicPr>
        <xdr:cNvPr id="508" name="Image 507" descr="Picture">
          <a:extLst>
            <a:ext uri="{FF2B5EF4-FFF2-40B4-BE49-F238E27FC236}">
              <a16:creationId xmlns:a16="http://schemas.microsoft.com/office/drawing/2014/main" id="{00000000-0008-0000-0000-0000FC010000}"/>
            </a:ext>
          </a:extLst>
        </xdr:cNvPr>
        <xdr:cNvPicPr/>
      </xdr:nvPicPr>
      <xdr:blipFill>
        <a:blip xmlns:r="http://schemas.openxmlformats.org/officeDocument/2006/relationships" r:embed="rId502" cstate="print"/>
        <a:stretch>
          <a:fillRect/>
        </a:stretch>
      </xdr:blipFill>
      <xdr:spPr>
        <a:prstGeom prst="rect">
          <a:avLst/>
        </a:prstGeom>
      </xdr:spPr>
    </xdr:pic>
    <xdr:clientData/>
  </xdr:twoCellAnchor>
  <xdr:twoCellAnchor>
    <xdr:from>
      <xdr:col>25</xdr:col>
      <xdr:colOff>0</xdr:colOff>
      <xdr:row>160</xdr:row>
      <xdr:rowOff>0</xdr:rowOff>
    </xdr:from>
    <xdr:to>
      <xdr:col>26</xdr:col>
      <xdr:colOff>0</xdr:colOff>
      <xdr:row>160</xdr:row>
      <xdr:rowOff>1231688</xdr:rowOff>
    </xdr:to>
    <xdr:pic>
      <xdr:nvPicPr>
        <xdr:cNvPr id="509" name="Image 508" descr="Picture">
          <a:extLst>
            <a:ext uri="{FF2B5EF4-FFF2-40B4-BE49-F238E27FC236}">
              <a16:creationId xmlns:a16="http://schemas.microsoft.com/office/drawing/2014/main" id="{00000000-0008-0000-0000-0000FD010000}"/>
            </a:ext>
          </a:extLst>
        </xdr:cNvPr>
        <xdr:cNvPicPr/>
      </xdr:nvPicPr>
      <xdr:blipFill>
        <a:blip xmlns:r="http://schemas.openxmlformats.org/officeDocument/2006/relationships" r:embed="rId503" cstate="print"/>
        <a:stretch>
          <a:fillRect/>
        </a:stretch>
      </xdr:blipFill>
      <xdr:spPr>
        <a:prstGeom prst="rect">
          <a:avLst/>
        </a:prstGeom>
      </xdr:spPr>
    </xdr:pic>
    <xdr:clientData/>
  </xdr:twoCellAnchor>
  <xdr:twoCellAnchor>
    <xdr:from>
      <xdr:col>26</xdr:col>
      <xdr:colOff>0</xdr:colOff>
      <xdr:row>160</xdr:row>
      <xdr:rowOff>0</xdr:rowOff>
    </xdr:from>
    <xdr:to>
      <xdr:col>27</xdr:col>
      <xdr:colOff>0</xdr:colOff>
      <xdr:row>160</xdr:row>
      <xdr:rowOff>1231688</xdr:rowOff>
    </xdr:to>
    <xdr:pic>
      <xdr:nvPicPr>
        <xdr:cNvPr id="510" name="Image 509" descr="Picture">
          <a:extLst>
            <a:ext uri="{FF2B5EF4-FFF2-40B4-BE49-F238E27FC236}">
              <a16:creationId xmlns:a16="http://schemas.microsoft.com/office/drawing/2014/main" id="{00000000-0008-0000-0000-0000FE010000}"/>
            </a:ext>
          </a:extLst>
        </xdr:cNvPr>
        <xdr:cNvPicPr/>
      </xdr:nvPicPr>
      <xdr:blipFill>
        <a:blip xmlns:r="http://schemas.openxmlformats.org/officeDocument/2006/relationships" r:embed="rId504" cstate="print"/>
        <a:stretch>
          <a:fillRect/>
        </a:stretch>
      </xdr:blipFill>
      <xdr:spPr>
        <a:prstGeom prst="rect">
          <a:avLst/>
        </a:prstGeom>
      </xdr:spPr>
    </xdr:pic>
    <xdr:clientData/>
  </xdr:twoCellAnchor>
  <xdr:twoCellAnchor>
    <xdr:from>
      <xdr:col>24</xdr:col>
      <xdr:colOff>0</xdr:colOff>
      <xdr:row>161</xdr:row>
      <xdr:rowOff>0</xdr:rowOff>
    </xdr:from>
    <xdr:to>
      <xdr:col>25</xdr:col>
      <xdr:colOff>0</xdr:colOff>
      <xdr:row>161</xdr:row>
      <xdr:rowOff>1231688</xdr:rowOff>
    </xdr:to>
    <xdr:pic>
      <xdr:nvPicPr>
        <xdr:cNvPr id="511" name="Image 510" descr="Picture">
          <a:extLst>
            <a:ext uri="{FF2B5EF4-FFF2-40B4-BE49-F238E27FC236}">
              <a16:creationId xmlns:a16="http://schemas.microsoft.com/office/drawing/2014/main" id="{00000000-0008-0000-0000-0000FF010000}"/>
            </a:ext>
          </a:extLst>
        </xdr:cNvPr>
        <xdr:cNvPicPr/>
      </xdr:nvPicPr>
      <xdr:blipFill>
        <a:blip xmlns:r="http://schemas.openxmlformats.org/officeDocument/2006/relationships" r:embed="rId505" cstate="print"/>
        <a:stretch>
          <a:fillRect/>
        </a:stretch>
      </xdr:blipFill>
      <xdr:spPr>
        <a:prstGeom prst="rect">
          <a:avLst/>
        </a:prstGeom>
      </xdr:spPr>
    </xdr:pic>
    <xdr:clientData/>
  </xdr:twoCellAnchor>
  <xdr:twoCellAnchor>
    <xdr:from>
      <xdr:col>25</xdr:col>
      <xdr:colOff>0</xdr:colOff>
      <xdr:row>161</xdr:row>
      <xdr:rowOff>0</xdr:rowOff>
    </xdr:from>
    <xdr:to>
      <xdr:col>26</xdr:col>
      <xdr:colOff>0</xdr:colOff>
      <xdr:row>161</xdr:row>
      <xdr:rowOff>1231688</xdr:rowOff>
    </xdr:to>
    <xdr:pic>
      <xdr:nvPicPr>
        <xdr:cNvPr id="512" name="Image 511" descr="Picture">
          <a:extLst>
            <a:ext uri="{FF2B5EF4-FFF2-40B4-BE49-F238E27FC236}">
              <a16:creationId xmlns:a16="http://schemas.microsoft.com/office/drawing/2014/main" id="{00000000-0008-0000-0000-000000020000}"/>
            </a:ext>
          </a:extLst>
        </xdr:cNvPr>
        <xdr:cNvPicPr/>
      </xdr:nvPicPr>
      <xdr:blipFill>
        <a:blip xmlns:r="http://schemas.openxmlformats.org/officeDocument/2006/relationships" r:embed="rId506" cstate="print"/>
        <a:stretch>
          <a:fillRect/>
        </a:stretch>
      </xdr:blipFill>
      <xdr:spPr>
        <a:prstGeom prst="rect">
          <a:avLst/>
        </a:prstGeom>
      </xdr:spPr>
    </xdr:pic>
    <xdr:clientData/>
  </xdr:twoCellAnchor>
  <xdr:twoCellAnchor>
    <xdr:from>
      <xdr:col>26</xdr:col>
      <xdr:colOff>0</xdr:colOff>
      <xdr:row>161</xdr:row>
      <xdr:rowOff>0</xdr:rowOff>
    </xdr:from>
    <xdr:to>
      <xdr:col>27</xdr:col>
      <xdr:colOff>0</xdr:colOff>
      <xdr:row>161</xdr:row>
      <xdr:rowOff>1231688</xdr:rowOff>
    </xdr:to>
    <xdr:pic>
      <xdr:nvPicPr>
        <xdr:cNvPr id="513" name="Image 512" descr="Picture">
          <a:extLst>
            <a:ext uri="{FF2B5EF4-FFF2-40B4-BE49-F238E27FC236}">
              <a16:creationId xmlns:a16="http://schemas.microsoft.com/office/drawing/2014/main" id="{00000000-0008-0000-0000-000001020000}"/>
            </a:ext>
          </a:extLst>
        </xdr:cNvPr>
        <xdr:cNvPicPr/>
      </xdr:nvPicPr>
      <xdr:blipFill>
        <a:blip xmlns:r="http://schemas.openxmlformats.org/officeDocument/2006/relationships" r:embed="rId507" cstate="print"/>
        <a:stretch>
          <a:fillRect/>
        </a:stretch>
      </xdr:blipFill>
      <xdr:spPr>
        <a:prstGeom prst="rect">
          <a:avLst/>
        </a:prstGeom>
      </xdr:spPr>
    </xdr:pic>
    <xdr:clientData/>
  </xdr:twoCellAnchor>
  <xdr:twoCellAnchor>
    <xdr:from>
      <xdr:col>24</xdr:col>
      <xdr:colOff>0</xdr:colOff>
      <xdr:row>162</xdr:row>
      <xdr:rowOff>0</xdr:rowOff>
    </xdr:from>
    <xdr:to>
      <xdr:col>25</xdr:col>
      <xdr:colOff>0</xdr:colOff>
      <xdr:row>162</xdr:row>
      <xdr:rowOff>1231688</xdr:rowOff>
    </xdr:to>
    <xdr:pic>
      <xdr:nvPicPr>
        <xdr:cNvPr id="514" name="Image 513" descr="Picture">
          <a:extLst>
            <a:ext uri="{FF2B5EF4-FFF2-40B4-BE49-F238E27FC236}">
              <a16:creationId xmlns:a16="http://schemas.microsoft.com/office/drawing/2014/main" id="{00000000-0008-0000-0000-000002020000}"/>
            </a:ext>
          </a:extLst>
        </xdr:cNvPr>
        <xdr:cNvPicPr/>
      </xdr:nvPicPr>
      <xdr:blipFill>
        <a:blip xmlns:r="http://schemas.openxmlformats.org/officeDocument/2006/relationships" r:embed="rId508" cstate="print"/>
        <a:stretch>
          <a:fillRect/>
        </a:stretch>
      </xdr:blipFill>
      <xdr:spPr>
        <a:prstGeom prst="rect">
          <a:avLst/>
        </a:prstGeom>
      </xdr:spPr>
    </xdr:pic>
    <xdr:clientData/>
  </xdr:twoCellAnchor>
  <xdr:twoCellAnchor>
    <xdr:from>
      <xdr:col>25</xdr:col>
      <xdr:colOff>0</xdr:colOff>
      <xdr:row>162</xdr:row>
      <xdr:rowOff>0</xdr:rowOff>
    </xdr:from>
    <xdr:to>
      <xdr:col>26</xdr:col>
      <xdr:colOff>0</xdr:colOff>
      <xdr:row>162</xdr:row>
      <xdr:rowOff>1231688</xdr:rowOff>
    </xdr:to>
    <xdr:pic>
      <xdr:nvPicPr>
        <xdr:cNvPr id="515" name="Image 514" descr="Picture">
          <a:extLst>
            <a:ext uri="{FF2B5EF4-FFF2-40B4-BE49-F238E27FC236}">
              <a16:creationId xmlns:a16="http://schemas.microsoft.com/office/drawing/2014/main" id="{00000000-0008-0000-0000-000003020000}"/>
            </a:ext>
          </a:extLst>
        </xdr:cNvPr>
        <xdr:cNvPicPr/>
      </xdr:nvPicPr>
      <xdr:blipFill>
        <a:blip xmlns:r="http://schemas.openxmlformats.org/officeDocument/2006/relationships" r:embed="rId509" cstate="print"/>
        <a:stretch>
          <a:fillRect/>
        </a:stretch>
      </xdr:blipFill>
      <xdr:spPr>
        <a:prstGeom prst="rect">
          <a:avLst/>
        </a:prstGeom>
      </xdr:spPr>
    </xdr:pic>
    <xdr:clientData/>
  </xdr:twoCellAnchor>
  <xdr:twoCellAnchor>
    <xdr:from>
      <xdr:col>26</xdr:col>
      <xdr:colOff>0</xdr:colOff>
      <xdr:row>162</xdr:row>
      <xdr:rowOff>0</xdr:rowOff>
    </xdr:from>
    <xdr:to>
      <xdr:col>27</xdr:col>
      <xdr:colOff>0</xdr:colOff>
      <xdr:row>162</xdr:row>
      <xdr:rowOff>1231688</xdr:rowOff>
    </xdr:to>
    <xdr:pic>
      <xdr:nvPicPr>
        <xdr:cNvPr id="516" name="Image 515" descr="Picture">
          <a:extLst>
            <a:ext uri="{FF2B5EF4-FFF2-40B4-BE49-F238E27FC236}">
              <a16:creationId xmlns:a16="http://schemas.microsoft.com/office/drawing/2014/main" id="{00000000-0008-0000-0000-000004020000}"/>
            </a:ext>
          </a:extLst>
        </xdr:cNvPr>
        <xdr:cNvPicPr/>
      </xdr:nvPicPr>
      <xdr:blipFill>
        <a:blip xmlns:r="http://schemas.openxmlformats.org/officeDocument/2006/relationships" r:embed="rId510" cstate="print"/>
        <a:stretch>
          <a:fillRect/>
        </a:stretch>
      </xdr:blipFill>
      <xdr:spPr>
        <a:prstGeom prst="rect">
          <a:avLst/>
        </a:prstGeom>
      </xdr:spPr>
    </xdr:pic>
    <xdr:clientData/>
  </xdr:twoCellAnchor>
  <xdr:twoCellAnchor>
    <xdr:from>
      <xdr:col>24</xdr:col>
      <xdr:colOff>0</xdr:colOff>
      <xdr:row>163</xdr:row>
      <xdr:rowOff>0</xdr:rowOff>
    </xdr:from>
    <xdr:to>
      <xdr:col>25</xdr:col>
      <xdr:colOff>0</xdr:colOff>
      <xdr:row>163</xdr:row>
      <xdr:rowOff>1231688</xdr:rowOff>
    </xdr:to>
    <xdr:pic>
      <xdr:nvPicPr>
        <xdr:cNvPr id="517" name="Image 516" descr="Picture">
          <a:extLst>
            <a:ext uri="{FF2B5EF4-FFF2-40B4-BE49-F238E27FC236}">
              <a16:creationId xmlns:a16="http://schemas.microsoft.com/office/drawing/2014/main" id="{00000000-0008-0000-0000-000005020000}"/>
            </a:ext>
          </a:extLst>
        </xdr:cNvPr>
        <xdr:cNvPicPr/>
      </xdr:nvPicPr>
      <xdr:blipFill>
        <a:blip xmlns:r="http://schemas.openxmlformats.org/officeDocument/2006/relationships" r:embed="rId511" cstate="print"/>
        <a:stretch>
          <a:fillRect/>
        </a:stretch>
      </xdr:blipFill>
      <xdr:spPr>
        <a:prstGeom prst="rect">
          <a:avLst/>
        </a:prstGeom>
      </xdr:spPr>
    </xdr:pic>
    <xdr:clientData/>
  </xdr:twoCellAnchor>
  <xdr:twoCellAnchor>
    <xdr:from>
      <xdr:col>25</xdr:col>
      <xdr:colOff>0</xdr:colOff>
      <xdr:row>163</xdr:row>
      <xdr:rowOff>0</xdr:rowOff>
    </xdr:from>
    <xdr:to>
      <xdr:col>26</xdr:col>
      <xdr:colOff>0</xdr:colOff>
      <xdr:row>163</xdr:row>
      <xdr:rowOff>1231688</xdr:rowOff>
    </xdr:to>
    <xdr:pic>
      <xdr:nvPicPr>
        <xdr:cNvPr id="518" name="Image 517" descr="Picture">
          <a:extLst>
            <a:ext uri="{FF2B5EF4-FFF2-40B4-BE49-F238E27FC236}">
              <a16:creationId xmlns:a16="http://schemas.microsoft.com/office/drawing/2014/main" id="{00000000-0008-0000-0000-000006020000}"/>
            </a:ext>
          </a:extLst>
        </xdr:cNvPr>
        <xdr:cNvPicPr/>
      </xdr:nvPicPr>
      <xdr:blipFill>
        <a:blip xmlns:r="http://schemas.openxmlformats.org/officeDocument/2006/relationships" r:embed="rId512" cstate="print"/>
        <a:stretch>
          <a:fillRect/>
        </a:stretch>
      </xdr:blipFill>
      <xdr:spPr>
        <a:prstGeom prst="rect">
          <a:avLst/>
        </a:prstGeom>
      </xdr:spPr>
    </xdr:pic>
    <xdr:clientData/>
  </xdr:twoCellAnchor>
  <xdr:twoCellAnchor>
    <xdr:from>
      <xdr:col>26</xdr:col>
      <xdr:colOff>0</xdr:colOff>
      <xdr:row>163</xdr:row>
      <xdr:rowOff>0</xdr:rowOff>
    </xdr:from>
    <xdr:to>
      <xdr:col>27</xdr:col>
      <xdr:colOff>0</xdr:colOff>
      <xdr:row>163</xdr:row>
      <xdr:rowOff>1231688</xdr:rowOff>
    </xdr:to>
    <xdr:pic>
      <xdr:nvPicPr>
        <xdr:cNvPr id="519" name="Image 518" descr="Picture">
          <a:extLst>
            <a:ext uri="{FF2B5EF4-FFF2-40B4-BE49-F238E27FC236}">
              <a16:creationId xmlns:a16="http://schemas.microsoft.com/office/drawing/2014/main" id="{00000000-0008-0000-0000-000007020000}"/>
            </a:ext>
          </a:extLst>
        </xdr:cNvPr>
        <xdr:cNvPicPr/>
      </xdr:nvPicPr>
      <xdr:blipFill>
        <a:blip xmlns:r="http://schemas.openxmlformats.org/officeDocument/2006/relationships" r:embed="rId513" cstate="print"/>
        <a:stretch>
          <a:fillRect/>
        </a:stretch>
      </xdr:blipFill>
      <xdr:spPr>
        <a:prstGeom prst="rect">
          <a:avLst/>
        </a:prstGeom>
      </xdr:spPr>
    </xdr:pic>
    <xdr:clientData/>
  </xdr:twoCellAnchor>
  <xdr:twoCellAnchor>
    <xdr:from>
      <xdr:col>24</xdr:col>
      <xdr:colOff>0</xdr:colOff>
      <xdr:row>164</xdr:row>
      <xdr:rowOff>0</xdr:rowOff>
    </xdr:from>
    <xdr:to>
      <xdr:col>25</xdr:col>
      <xdr:colOff>0</xdr:colOff>
      <xdr:row>164</xdr:row>
      <xdr:rowOff>1231688</xdr:rowOff>
    </xdr:to>
    <xdr:pic>
      <xdr:nvPicPr>
        <xdr:cNvPr id="520" name="Image 519" descr="Picture">
          <a:extLst>
            <a:ext uri="{FF2B5EF4-FFF2-40B4-BE49-F238E27FC236}">
              <a16:creationId xmlns:a16="http://schemas.microsoft.com/office/drawing/2014/main" id="{00000000-0008-0000-0000-000008020000}"/>
            </a:ext>
          </a:extLst>
        </xdr:cNvPr>
        <xdr:cNvPicPr/>
      </xdr:nvPicPr>
      <xdr:blipFill>
        <a:blip xmlns:r="http://schemas.openxmlformats.org/officeDocument/2006/relationships" r:embed="rId514" cstate="print"/>
        <a:stretch>
          <a:fillRect/>
        </a:stretch>
      </xdr:blipFill>
      <xdr:spPr>
        <a:prstGeom prst="rect">
          <a:avLst/>
        </a:prstGeom>
      </xdr:spPr>
    </xdr:pic>
    <xdr:clientData/>
  </xdr:twoCellAnchor>
  <xdr:twoCellAnchor>
    <xdr:from>
      <xdr:col>25</xdr:col>
      <xdr:colOff>0</xdr:colOff>
      <xdr:row>164</xdr:row>
      <xdr:rowOff>0</xdr:rowOff>
    </xdr:from>
    <xdr:to>
      <xdr:col>26</xdr:col>
      <xdr:colOff>0</xdr:colOff>
      <xdr:row>164</xdr:row>
      <xdr:rowOff>1231688</xdr:rowOff>
    </xdr:to>
    <xdr:pic>
      <xdr:nvPicPr>
        <xdr:cNvPr id="521" name="Image 520" descr="Picture">
          <a:extLst>
            <a:ext uri="{FF2B5EF4-FFF2-40B4-BE49-F238E27FC236}">
              <a16:creationId xmlns:a16="http://schemas.microsoft.com/office/drawing/2014/main" id="{00000000-0008-0000-0000-000009020000}"/>
            </a:ext>
          </a:extLst>
        </xdr:cNvPr>
        <xdr:cNvPicPr/>
      </xdr:nvPicPr>
      <xdr:blipFill>
        <a:blip xmlns:r="http://schemas.openxmlformats.org/officeDocument/2006/relationships" r:embed="rId515" cstate="print"/>
        <a:stretch>
          <a:fillRect/>
        </a:stretch>
      </xdr:blipFill>
      <xdr:spPr>
        <a:prstGeom prst="rect">
          <a:avLst/>
        </a:prstGeom>
      </xdr:spPr>
    </xdr:pic>
    <xdr:clientData/>
  </xdr:twoCellAnchor>
  <xdr:twoCellAnchor>
    <xdr:from>
      <xdr:col>26</xdr:col>
      <xdr:colOff>0</xdr:colOff>
      <xdr:row>164</xdr:row>
      <xdr:rowOff>0</xdr:rowOff>
    </xdr:from>
    <xdr:to>
      <xdr:col>27</xdr:col>
      <xdr:colOff>0</xdr:colOff>
      <xdr:row>164</xdr:row>
      <xdr:rowOff>1231688</xdr:rowOff>
    </xdr:to>
    <xdr:pic>
      <xdr:nvPicPr>
        <xdr:cNvPr id="522" name="Image 521" descr="Picture">
          <a:extLst>
            <a:ext uri="{FF2B5EF4-FFF2-40B4-BE49-F238E27FC236}">
              <a16:creationId xmlns:a16="http://schemas.microsoft.com/office/drawing/2014/main" id="{00000000-0008-0000-0000-00000A020000}"/>
            </a:ext>
          </a:extLst>
        </xdr:cNvPr>
        <xdr:cNvPicPr/>
      </xdr:nvPicPr>
      <xdr:blipFill>
        <a:blip xmlns:r="http://schemas.openxmlformats.org/officeDocument/2006/relationships" r:embed="rId516" cstate="print"/>
        <a:stretch>
          <a:fillRect/>
        </a:stretch>
      </xdr:blipFill>
      <xdr:spPr>
        <a:prstGeom prst="rect">
          <a:avLst/>
        </a:prstGeom>
      </xdr:spPr>
    </xdr:pic>
    <xdr:clientData/>
  </xdr:twoCellAnchor>
  <xdr:twoCellAnchor>
    <xdr:from>
      <xdr:col>24</xdr:col>
      <xdr:colOff>0</xdr:colOff>
      <xdr:row>165</xdr:row>
      <xdr:rowOff>0</xdr:rowOff>
    </xdr:from>
    <xdr:to>
      <xdr:col>25</xdr:col>
      <xdr:colOff>0</xdr:colOff>
      <xdr:row>165</xdr:row>
      <xdr:rowOff>1231688</xdr:rowOff>
    </xdr:to>
    <xdr:pic>
      <xdr:nvPicPr>
        <xdr:cNvPr id="523" name="Image 522" descr="Picture">
          <a:extLst>
            <a:ext uri="{FF2B5EF4-FFF2-40B4-BE49-F238E27FC236}">
              <a16:creationId xmlns:a16="http://schemas.microsoft.com/office/drawing/2014/main" id="{00000000-0008-0000-0000-00000B020000}"/>
            </a:ext>
          </a:extLst>
        </xdr:cNvPr>
        <xdr:cNvPicPr/>
      </xdr:nvPicPr>
      <xdr:blipFill>
        <a:blip xmlns:r="http://schemas.openxmlformats.org/officeDocument/2006/relationships" r:embed="rId517" cstate="print"/>
        <a:stretch>
          <a:fillRect/>
        </a:stretch>
      </xdr:blipFill>
      <xdr:spPr>
        <a:prstGeom prst="rect">
          <a:avLst/>
        </a:prstGeom>
      </xdr:spPr>
    </xdr:pic>
    <xdr:clientData/>
  </xdr:twoCellAnchor>
  <xdr:twoCellAnchor>
    <xdr:from>
      <xdr:col>25</xdr:col>
      <xdr:colOff>0</xdr:colOff>
      <xdr:row>165</xdr:row>
      <xdr:rowOff>0</xdr:rowOff>
    </xdr:from>
    <xdr:to>
      <xdr:col>25</xdr:col>
      <xdr:colOff>971550</xdr:colOff>
      <xdr:row>165</xdr:row>
      <xdr:rowOff>1231688</xdr:rowOff>
    </xdr:to>
    <xdr:pic>
      <xdr:nvPicPr>
        <xdr:cNvPr id="524" name="Image 523" descr="Picture">
          <a:extLst>
            <a:ext uri="{FF2B5EF4-FFF2-40B4-BE49-F238E27FC236}">
              <a16:creationId xmlns:a16="http://schemas.microsoft.com/office/drawing/2014/main" id="{00000000-0008-0000-0000-00000C020000}"/>
            </a:ext>
          </a:extLst>
        </xdr:cNvPr>
        <xdr:cNvPicPr/>
      </xdr:nvPicPr>
      <xdr:blipFill>
        <a:blip xmlns:r="http://schemas.openxmlformats.org/officeDocument/2006/relationships" r:embed="rId518" cstate="print"/>
        <a:stretch>
          <a:fillRect/>
        </a:stretch>
      </xdr:blipFill>
      <xdr:spPr>
        <a:prstGeom prst="rect">
          <a:avLst/>
        </a:prstGeom>
      </xdr:spPr>
    </xdr:pic>
    <xdr:clientData/>
  </xdr:twoCellAnchor>
  <xdr:twoCellAnchor>
    <xdr:from>
      <xdr:col>25</xdr:col>
      <xdr:colOff>0</xdr:colOff>
      <xdr:row>165</xdr:row>
      <xdr:rowOff>0</xdr:rowOff>
    </xdr:from>
    <xdr:to>
      <xdr:col>26</xdr:col>
      <xdr:colOff>0</xdr:colOff>
      <xdr:row>165</xdr:row>
      <xdr:rowOff>1231688</xdr:rowOff>
    </xdr:to>
    <xdr:pic>
      <xdr:nvPicPr>
        <xdr:cNvPr id="525" name="Image 524" descr="Picture">
          <a:extLst>
            <a:ext uri="{FF2B5EF4-FFF2-40B4-BE49-F238E27FC236}">
              <a16:creationId xmlns:a16="http://schemas.microsoft.com/office/drawing/2014/main" id="{00000000-0008-0000-0000-00000D020000}"/>
            </a:ext>
          </a:extLst>
        </xdr:cNvPr>
        <xdr:cNvPicPr/>
      </xdr:nvPicPr>
      <xdr:blipFill>
        <a:blip xmlns:r="http://schemas.openxmlformats.org/officeDocument/2006/relationships" r:embed="rId519" cstate="print"/>
        <a:stretch>
          <a:fillRect/>
        </a:stretch>
      </xdr:blipFill>
      <xdr:spPr>
        <a:prstGeom prst="rect">
          <a:avLst/>
        </a:prstGeom>
      </xdr:spPr>
    </xdr:pic>
    <xdr:clientData/>
  </xdr:twoCellAnchor>
  <xdr:twoCellAnchor>
    <xdr:from>
      <xdr:col>26</xdr:col>
      <xdr:colOff>0</xdr:colOff>
      <xdr:row>165</xdr:row>
      <xdr:rowOff>0</xdr:rowOff>
    </xdr:from>
    <xdr:to>
      <xdr:col>26</xdr:col>
      <xdr:colOff>971550</xdr:colOff>
      <xdr:row>165</xdr:row>
      <xdr:rowOff>1231688</xdr:rowOff>
    </xdr:to>
    <xdr:pic>
      <xdr:nvPicPr>
        <xdr:cNvPr id="526" name="Image 525" descr="Picture">
          <a:extLst>
            <a:ext uri="{FF2B5EF4-FFF2-40B4-BE49-F238E27FC236}">
              <a16:creationId xmlns:a16="http://schemas.microsoft.com/office/drawing/2014/main" id="{00000000-0008-0000-0000-00000E020000}"/>
            </a:ext>
          </a:extLst>
        </xdr:cNvPr>
        <xdr:cNvPicPr/>
      </xdr:nvPicPr>
      <xdr:blipFill>
        <a:blip xmlns:r="http://schemas.openxmlformats.org/officeDocument/2006/relationships" r:embed="rId520" cstate="print"/>
        <a:stretch>
          <a:fillRect/>
        </a:stretch>
      </xdr:blipFill>
      <xdr:spPr>
        <a:prstGeom prst="rect">
          <a:avLst/>
        </a:prstGeom>
      </xdr:spPr>
    </xdr:pic>
    <xdr:clientData/>
  </xdr:twoCellAnchor>
  <xdr:twoCellAnchor>
    <xdr:from>
      <xdr:col>26</xdr:col>
      <xdr:colOff>0</xdr:colOff>
      <xdr:row>165</xdr:row>
      <xdr:rowOff>0</xdr:rowOff>
    </xdr:from>
    <xdr:to>
      <xdr:col>27</xdr:col>
      <xdr:colOff>0</xdr:colOff>
      <xdr:row>165</xdr:row>
      <xdr:rowOff>1231688</xdr:rowOff>
    </xdr:to>
    <xdr:pic>
      <xdr:nvPicPr>
        <xdr:cNvPr id="527" name="Image 526" descr="Picture">
          <a:extLst>
            <a:ext uri="{FF2B5EF4-FFF2-40B4-BE49-F238E27FC236}">
              <a16:creationId xmlns:a16="http://schemas.microsoft.com/office/drawing/2014/main" id="{00000000-0008-0000-0000-00000F020000}"/>
            </a:ext>
          </a:extLst>
        </xdr:cNvPr>
        <xdr:cNvPicPr/>
      </xdr:nvPicPr>
      <xdr:blipFill>
        <a:blip xmlns:r="http://schemas.openxmlformats.org/officeDocument/2006/relationships" r:embed="rId521" cstate="print"/>
        <a:stretch>
          <a:fillRect/>
        </a:stretch>
      </xdr:blipFill>
      <xdr:spPr>
        <a:prstGeom prst="rect">
          <a:avLst/>
        </a:prstGeom>
      </xdr:spPr>
    </xdr:pic>
    <xdr:clientData/>
  </xdr:twoCellAnchor>
  <xdr:twoCellAnchor>
    <xdr:from>
      <xdr:col>24</xdr:col>
      <xdr:colOff>0</xdr:colOff>
      <xdr:row>166</xdr:row>
      <xdr:rowOff>0</xdr:rowOff>
    </xdr:from>
    <xdr:to>
      <xdr:col>25</xdr:col>
      <xdr:colOff>0</xdr:colOff>
      <xdr:row>166</xdr:row>
      <xdr:rowOff>1231688</xdr:rowOff>
    </xdr:to>
    <xdr:pic>
      <xdr:nvPicPr>
        <xdr:cNvPr id="528" name="Image 527" descr="Picture">
          <a:extLst>
            <a:ext uri="{FF2B5EF4-FFF2-40B4-BE49-F238E27FC236}">
              <a16:creationId xmlns:a16="http://schemas.microsoft.com/office/drawing/2014/main" id="{00000000-0008-0000-0000-000010020000}"/>
            </a:ext>
          </a:extLst>
        </xdr:cNvPr>
        <xdr:cNvPicPr/>
      </xdr:nvPicPr>
      <xdr:blipFill>
        <a:blip xmlns:r="http://schemas.openxmlformats.org/officeDocument/2006/relationships" r:embed="rId522" cstate="print"/>
        <a:stretch>
          <a:fillRect/>
        </a:stretch>
      </xdr:blipFill>
      <xdr:spPr>
        <a:prstGeom prst="rect">
          <a:avLst/>
        </a:prstGeom>
      </xdr:spPr>
    </xdr:pic>
    <xdr:clientData/>
  </xdr:twoCellAnchor>
  <xdr:twoCellAnchor>
    <xdr:from>
      <xdr:col>25</xdr:col>
      <xdr:colOff>0</xdr:colOff>
      <xdr:row>166</xdr:row>
      <xdr:rowOff>0</xdr:rowOff>
    </xdr:from>
    <xdr:to>
      <xdr:col>25</xdr:col>
      <xdr:colOff>971550</xdr:colOff>
      <xdr:row>166</xdr:row>
      <xdr:rowOff>1231688</xdr:rowOff>
    </xdr:to>
    <xdr:pic>
      <xdr:nvPicPr>
        <xdr:cNvPr id="529" name="Image 528" descr="Picture">
          <a:extLst>
            <a:ext uri="{FF2B5EF4-FFF2-40B4-BE49-F238E27FC236}">
              <a16:creationId xmlns:a16="http://schemas.microsoft.com/office/drawing/2014/main" id="{00000000-0008-0000-0000-000011020000}"/>
            </a:ext>
          </a:extLst>
        </xdr:cNvPr>
        <xdr:cNvPicPr/>
      </xdr:nvPicPr>
      <xdr:blipFill>
        <a:blip xmlns:r="http://schemas.openxmlformats.org/officeDocument/2006/relationships" r:embed="rId523" cstate="print"/>
        <a:stretch>
          <a:fillRect/>
        </a:stretch>
      </xdr:blipFill>
      <xdr:spPr>
        <a:prstGeom prst="rect">
          <a:avLst/>
        </a:prstGeom>
      </xdr:spPr>
    </xdr:pic>
    <xdr:clientData/>
  </xdr:twoCellAnchor>
  <xdr:twoCellAnchor>
    <xdr:from>
      <xdr:col>25</xdr:col>
      <xdr:colOff>0</xdr:colOff>
      <xdr:row>166</xdr:row>
      <xdr:rowOff>0</xdr:rowOff>
    </xdr:from>
    <xdr:to>
      <xdr:col>26</xdr:col>
      <xdr:colOff>0</xdr:colOff>
      <xdr:row>166</xdr:row>
      <xdr:rowOff>1231688</xdr:rowOff>
    </xdr:to>
    <xdr:pic>
      <xdr:nvPicPr>
        <xdr:cNvPr id="530" name="Image 529" descr="Picture">
          <a:extLst>
            <a:ext uri="{FF2B5EF4-FFF2-40B4-BE49-F238E27FC236}">
              <a16:creationId xmlns:a16="http://schemas.microsoft.com/office/drawing/2014/main" id="{00000000-0008-0000-0000-000012020000}"/>
            </a:ext>
          </a:extLst>
        </xdr:cNvPr>
        <xdr:cNvPicPr/>
      </xdr:nvPicPr>
      <xdr:blipFill>
        <a:blip xmlns:r="http://schemas.openxmlformats.org/officeDocument/2006/relationships" r:embed="rId524" cstate="print"/>
        <a:stretch>
          <a:fillRect/>
        </a:stretch>
      </xdr:blipFill>
      <xdr:spPr>
        <a:prstGeom prst="rect">
          <a:avLst/>
        </a:prstGeom>
      </xdr:spPr>
    </xdr:pic>
    <xdr:clientData/>
  </xdr:twoCellAnchor>
  <xdr:twoCellAnchor>
    <xdr:from>
      <xdr:col>26</xdr:col>
      <xdr:colOff>0</xdr:colOff>
      <xdr:row>166</xdr:row>
      <xdr:rowOff>0</xdr:rowOff>
    </xdr:from>
    <xdr:to>
      <xdr:col>26</xdr:col>
      <xdr:colOff>971550</xdr:colOff>
      <xdr:row>166</xdr:row>
      <xdr:rowOff>1231688</xdr:rowOff>
    </xdr:to>
    <xdr:pic>
      <xdr:nvPicPr>
        <xdr:cNvPr id="531" name="Image 530" descr="Picture">
          <a:extLst>
            <a:ext uri="{FF2B5EF4-FFF2-40B4-BE49-F238E27FC236}">
              <a16:creationId xmlns:a16="http://schemas.microsoft.com/office/drawing/2014/main" id="{00000000-0008-0000-0000-000013020000}"/>
            </a:ext>
          </a:extLst>
        </xdr:cNvPr>
        <xdr:cNvPicPr/>
      </xdr:nvPicPr>
      <xdr:blipFill>
        <a:blip xmlns:r="http://schemas.openxmlformats.org/officeDocument/2006/relationships" r:embed="rId525" cstate="print"/>
        <a:stretch>
          <a:fillRect/>
        </a:stretch>
      </xdr:blipFill>
      <xdr:spPr>
        <a:prstGeom prst="rect">
          <a:avLst/>
        </a:prstGeom>
      </xdr:spPr>
    </xdr:pic>
    <xdr:clientData/>
  </xdr:twoCellAnchor>
  <xdr:twoCellAnchor>
    <xdr:from>
      <xdr:col>26</xdr:col>
      <xdr:colOff>0</xdr:colOff>
      <xdr:row>166</xdr:row>
      <xdr:rowOff>0</xdr:rowOff>
    </xdr:from>
    <xdr:to>
      <xdr:col>27</xdr:col>
      <xdr:colOff>0</xdr:colOff>
      <xdr:row>166</xdr:row>
      <xdr:rowOff>1231688</xdr:rowOff>
    </xdr:to>
    <xdr:pic>
      <xdr:nvPicPr>
        <xdr:cNvPr id="532" name="Image 531" descr="Picture">
          <a:extLst>
            <a:ext uri="{FF2B5EF4-FFF2-40B4-BE49-F238E27FC236}">
              <a16:creationId xmlns:a16="http://schemas.microsoft.com/office/drawing/2014/main" id="{00000000-0008-0000-0000-000014020000}"/>
            </a:ext>
          </a:extLst>
        </xdr:cNvPr>
        <xdr:cNvPicPr/>
      </xdr:nvPicPr>
      <xdr:blipFill>
        <a:blip xmlns:r="http://schemas.openxmlformats.org/officeDocument/2006/relationships" r:embed="rId526" cstate="print"/>
        <a:stretch>
          <a:fillRect/>
        </a:stretch>
      </xdr:blipFill>
      <xdr:spPr>
        <a:prstGeom prst="rect">
          <a:avLst/>
        </a:prstGeom>
      </xdr:spPr>
    </xdr:pic>
    <xdr:clientData/>
  </xdr:twoCellAnchor>
  <xdr:twoCellAnchor>
    <xdr:from>
      <xdr:col>24</xdr:col>
      <xdr:colOff>0</xdr:colOff>
      <xdr:row>167</xdr:row>
      <xdr:rowOff>0</xdr:rowOff>
    </xdr:from>
    <xdr:to>
      <xdr:col>25</xdr:col>
      <xdr:colOff>0</xdr:colOff>
      <xdr:row>167</xdr:row>
      <xdr:rowOff>1231688</xdr:rowOff>
    </xdr:to>
    <xdr:pic>
      <xdr:nvPicPr>
        <xdr:cNvPr id="533" name="Image 532" descr="Picture">
          <a:extLst>
            <a:ext uri="{FF2B5EF4-FFF2-40B4-BE49-F238E27FC236}">
              <a16:creationId xmlns:a16="http://schemas.microsoft.com/office/drawing/2014/main" id="{00000000-0008-0000-0000-000015020000}"/>
            </a:ext>
          </a:extLst>
        </xdr:cNvPr>
        <xdr:cNvPicPr/>
      </xdr:nvPicPr>
      <xdr:blipFill>
        <a:blip xmlns:r="http://schemas.openxmlformats.org/officeDocument/2006/relationships" r:embed="rId527" cstate="print"/>
        <a:stretch>
          <a:fillRect/>
        </a:stretch>
      </xdr:blipFill>
      <xdr:spPr>
        <a:prstGeom prst="rect">
          <a:avLst/>
        </a:prstGeom>
      </xdr:spPr>
    </xdr:pic>
    <xdr:clientData/>
  </xdr:twoCellAnchor>
  <xdr:twoCellAnchor>
    <xdr:from>
      <xdr:col>25</xdr:col>
      <xdr:colOff>0</xdr:colOff>
      <xdr:row>167</xdr:row>
      <xdr:rowOff>0</xdr:rowOff>
    </xdr:from>
    <xdr:to>
      <xdr:col>26</xdr:col>
      <xdr:colOff>0</xdr:colOff>
      <xdr:row>167</xdr:row>
      <xdr:rowOff>1231688</xdr:rowOff>
    </xdr:to>
    <xdr:pic>
      <xdr:nvPicPr>
        <xdr:cNvPr id="534" name="Image 533" descr="Picture">
          <a:extLst>
            <a:ext uri="{FF2B5EF4-FFF2-40B4-BE49-F238E27FC236}">
              <a16:creationId xmlns:a16="http://schemas.microsoft.com/office/drawing/2014/main" id="{00000000-0008-0000-0000-000016020000}"/>
            </a:ext>
          </a:extLst>
        </xdr:cNvPr>
        <xdr:cNvPicPr/>
      </xdr:nvPicPr>
      <xdr:blipFill>
        <a:blip xmlns:r="http://schemas.openxmlformats.org/officeDocument/2006/relationships" r:embed="rId528" cstate="print"/>
        <a:stretch>
          <a:fillRect/>
        </a:stretch>
      </xdr:blipFill>
      <xdr:spPr>
        <a:prstGeom prst="rect">
          <a:avLst/>
        </a:prstGeom>
      </xdr:spPr>
    </xdr:pic>
    <xdr:clientData/>
  </xdr:twoCellAnchor>
  <xdr:twoCellAnchor>
    <xdr:from>
      <xdr:col>26</xdr:col>
      <xdr:colOff>0</xdr:colOff>
      <xdr:row>167</xdr:row>
      <xdr:rowOff>0</xdr:rowOff>
    </xdr:from>
    <xdr:to>
      <xdr:col>27</xdr:col>
      <xdr:colOff>0</xdr:colOff>
      <xdr:row>167</xdr:row>
      <xdr:rowOff>1231688</xdr:rowOff>
    </xdr:to>
    <xdr:pic>
      <xdr:nvPicPr>
        <xdr:cNvPr id="535" name="Image 534" descr="Picture">
          <a:extLst>
            <a:ext uri="{FF2B5EF4-FFF2-40B4-BE49-F238E27FC236}">
              <a16:creationId xmlns:a16="http://schemas.microsoft.com/office/drawing/2014/main" id="{00000000-0008-0000-0000-000017020000}"/>
            </a:ext>
          </a:extLst>
        </xdr:cNvPr>
        <xdr:cNvPicPr/>
      </xdr:nvPicPr>
      <xdr:blipFill>
        <a:blip xmlns:r="http://schemas.openxmlformats.org/officeDocument/2006/relationships" r:embed="rId529" cstate="print"/>
        <a:stretch>
          <a:fillRect/>
        </a:stretch>
      </xdr:blipFill>
      <xdr:spPr>
        <a:prstGeom prst="rect">
          <a:avLst/>
        </a:prstGeom>
      </xdr:spPr>
    </xdr:pic>
    <xdr:clientData/>
  </xdr:twoCellAnchor>
  <xdr:twoCellAnchor>
    <xdr:from>
      <xdr:col>24</xdr:col>
      <xdr:colOff>0</xdr:colOff>
      <xdr:row>168</xdr:row>
      <xdr:rowOff>0</xdr:rowOff>
    </xdr:from>
    <xdr:to>
      <xdr:col>25</xdr:col>
      <xdr:colOff>0</xdr:colOff>
      <xdr:row>168</xdr:row>
      <xdr:rowOff>1231688</xdr:rowOff>
    </xdr:to>
    <xdr:pic>
      <xdr:nvPicPr>
        <xdr:cNvPr id="536" name="Image 535" descr="Picture">
          <a:extLst>
            <a:ext uri="{FF2B5EF4-FFF2-40B4-BE49-F238E27FC236}">
              <a16:creationId xmlns:a16="http://schemas.microsoft.com/office/drawing/2014/main" id="{00000000-0008-0000-0000-000018020000}"/>
            </a:ext>
          </a:extLst>
        </xdr:cNvPr>
        <xdr:cNvPicPr/>
      </xdr:nvPicPr>
      <xdr:blipFill>
        <a:blip xmlns:r="http://schemas.openxmlformats.org/officeDocument/2006/relationships" r:embed="rId530" cstate="print"/>
        <a:stretch>
          <a:fillRect/>
        </a:stretch>
      </xdr:blipFill>
      <xdr:spPr>
        <a:prstGeom prst="rect">
          <a:avLst/>
        </a:prstGeom>
      </xdr:spPr>
    </xdr:pic>
    <xdr:clientData/>
  </xdr:twoCellAnchor>
  <xdr:twoCellAnchor>
    <xdr:from>
      <xdr:col>25</xdr:col>
      <xdr:colOff>0</xdr:colOff>
      <xdr:row>168</xdr:row>
      <xdr:rowOff>0</xdr:rowOff>
    </xdr:from>
    <xdr:to>
      <xdr:col>26</xdr:col>
      <xdr:colOff>0</xdr:colOff>
      <xdr:row>168</xdr:row>
      <xdr:rowOff>1231688</xdr:rowOff>
    </xdr:to>
    <xdr:pic>
      <xdr:nvPicPr>
        <xdr:cNvPr id="537" name="Image 536" descr="Picture">
          <a:extLst>
            <a:ext uri="{FF2B5EF4-FFF2-40B4-BE49-F238E27FC236}">
              <a16:creationId xmlns:a16="http://schemas.microsoft.com/office/drawing/2014/main" id="{00000000-0008-0000-0000-000019020000}"/>
            </a:ext>
          </a:extLst>
        </xdr:cNvPr>
        <xdr:cNvPicPr/>
      </xdr:nvPicPr>
      <xdr:blipFill>
        <a:blip xmlns:r="http://schemas.openxmlformats.org/officeDocument/2006/relationships" r:embed="rId531" cstate="print"/>
        <a:stretch>
          <a:fillRect/>
        </a:stretch>
      </xdr:blipFill>
      <xdr:spPr>
        <a:prstGeom prst="rect">
          <a:avLst/>
        </a:prstGeom>
      </xdr:spPr>
    </xdr:pic>
    <xdr:clientData/>
  </xdr:twoCellAnchor>
  <xdr:twoCellAnchor>
    <xdr:from>
      <xdr:col>26</xdr:col>
      <xdr:colOff>0</xdr:colOff>
      <xdr:row>168</xdr:row>
      <xdr:rowOff>0</xdr:rowOff>
    </xdr:from>
    <xdr:to>
      <xdr:col>27</xdr:col>
      <xdr:colOff>0</xdr:colOff>
      <xdr:row>168</xdr:row>
      <xdr:rowOff>1231688</xdr:rowOff>
    </xdr:to>
    <xdr:pic>
      <xdr:nvPicPr>
        <xdr:cNvPr id="538" name="Image 537" descr="Picture">
          <a:extLst>
            <a:ext uri="{FF2B5EF4-FFF2-40B4-BE49-F238E27FC236}">
              <a16:creationId xmlns:a16="http://schemas.microsoft.com/office/drawing/2014/main" id="{00000000-0008-0000-0000-00001A020000}"/>
            </a:ext>
          </a:extLst>
        </xdr:cNvPr>
        <xdr:cNvPicPr/>
      </xdr:nvPicPr>
      <xdr:blipFill>
        <a:blip xmlns:r="http://schemas.openxmlformats.org/officeDocument/2006/relationships" r:embed="rId532" cstate="print"/>
        <a:stretch>
          <a:fillRect/>
        </a:stretch>
      </xdr:blipFill>
      <xdr:spPr>
        <a:prstGeom prst="rect">
          <a:avLst/>
        </a:prstGeom>
      </xdr:spPr>
    </xdr:pic>
    <xdr:clientData/>
  </xdr:twoCellAnchor>
  <xdr:twoCellAnchor>
    <xdr:from>
      <xdr:col>24</xdr:col>
      <xdr:colOff>0</xdr:colOff>
      <xdr:row>169</xdr:row>
      <xdr:rowOff>0</xdr:rowOff>
    </xdr:from>
    <xdr:to>
      <xdr:col>25</xdr:col>
      <xdr:colOff>0</xdr:colOff>
      <xdr:row>169</xdr:row>
      <xdr:rowOff>1231688</xdr:rowOff>
    </xdr:to>
    <xdr:pic>
      <xdr:nvPicPr>
        <xdr:cNvPr id="539" name="Image 538" descr="Picture">
          <a:extLst>
            <a:ext uri="{FF2B5EF4-FFF2-40B4-BE49-F238E27FC236}">
              <a16:creationId xmlns:a16="http://schemas.microsoft.com/office/drawing/2014/main" id="{00000000-0008-0000-0000-00001B020000}"/>
            </a:ext>
          </a:extLst>
        </xdr:cNvPr>
        <xdr:cNvPicPr/>
      </xdr:nvPicPr>
      <xdr:blipFill>
        <a:blip xmlns:r="http://schemas.openxmlformats.org/officeDocument/2006/relationships" r:embed="rId533" cstate="print"/>
        <a:stretch>
          <a:fillRect/>
        </a:stretch>
      </xdr:blipFill>
      <xdr:spPr>
        <a:prstGeom prst="rect">
          <a:avLst/>
        </a:prstGeom>
      </xdr:spPr>
    </xdr:pic>
    <xdr:clientData/>
  </xdr:twoCellAnchor>
  <xdr:twoCellAnchor>
    <xdr:from>
      <xdr:col>25</xdr:col>
      <xdr:colOff>0</xdr:colOff>
      <xdr:row>169</xdr:row>
      <xdr:rowOff>0</xdr:rowOff>
    </xdr:from>
    <xdr:to>
      <xdr:col>25</xdr:col>
      <xdr:colOff>971550</xdr:colOff>
      <xdr:row>169</xdr:row>
      <xdr:rowOff>1231688</xdr:rowOff>
    </xdr:to>
    <xdr:pic>
      <xdr:nvPicPr>
        <xdr:cNvPr id="540" name="Image 539" descr="Picture">
          <a:extLst>
            <a:ext uri="{FF2B5EF4-FFF2-40B4-BE49-F238E27FC236}">
              <a16:creationId xmlns:a16="http://schemas.microsoft.com/office/drawing/2014/main" id="{00000000-0008-0000-0000-00001C020000}"/>
            </a:ext>
          </a:extLst>
        </xdr:cNvPr>
        <xdr:cNvPicPr/>
      </xdr:nvPicPr>
      <xdr:blipFill>
        <a:blip xmlns:r="http://schemas.openxmlformats.org/officeDocument/2006/relationships" r:embed="rId534" cstate="print"/>
        <a:stretch>
          <a:fillRect/>
        </a:stretch>
      </xdr:blipFill>
      <xdr:spPr>
        <a:prstGeom prst="rect">
          <a:avLst/>
        </a:prstGeom>
      </xdr:spPr>
    </xdr:pic>
    <xdr:clientData/>
  </xdr:twoCellAnchor>
  <xdr:twoCellAnchor>
    <xdr:from>
      <xdr:col>25</xdr:col>
      <xdr:colOff>0</xdr:colOff>
      <xdr:row>169</xdr:row>
      <xdr:rowOff>0</xdr:rowOff>
    </xdr:from>
    <xdr:to>
      <xdr:col>26</xdr:col>
      <xdr:colOff>0</xdr:colOff>
      <xdr:row>169</xdr:row>
      <xdr:rowOff>1231688</xdr:rowOff>
    </xdr:to>
    <xdr:pic>
      <xdr:nvPicPr>
        <xdr:cNvPr id="541" name="Image 540" descr="Picture">
          <a:extLst>
            <a:ext uri="{FF2B5EF4-FFF2-40B4-BE49-F238E27FC236}">
              <a16:creationId xmlns:a16="http://schemas.microsoft.com/office/drawing/2014/main" id="{00000000-0008-0000-0000-00001D020000}"/>
            </a:ext>
          </a:extLst>
        </xdr:cNvPr>
        <xdr:cNvPicPr/>
      </xdr:nvPicPr>
      <xdr:blipFill>
        <a:blip xmlns:r="http://schemas.openxmlformats.org/officeDocument/2006/relationships" r:embed="rId535" cstate="print"/>
        <a:stretch>
          <a:fillRect/>
        </a:stretch>
      </xdr:blipFill>
      <xdr:spPr>
        <a:prstGeom prst="rect">
          <a:avLst/>
        </a:prstGeom>
      </xdr:spPr>
    </xdr:pic>
    <xdr:clientData/>
  </xdr:twoCellAnchor>
  <xdr:twoCellAnchor>
    <xdr:from>
      <xdr:col>26</xdr:col>
      <xdr:colOff>0</xdr:colOff>
      <xdr:row>169</xdr:row>
      <xdr:rowOff>0</xdr:rowOff>
    </xdr:from>
    <xdr:to>
      <xdr:col>27</xdr:col>
      <xdr:colOff>0</xdr:colOff>
      <xdr:row>169</xdr:row>
      <xdr:rowOff>1231688</xdr:rowOff>
    </xdr:to>
    <xdr:pic>
      <xdr:nvPicPr>
        <xdr:cNvPr id="542" name="Image 541" descr="Picture">
          <a:extLst>
            <a:ext uri="{FF2B5EF4-FFF2-40B4-BE49-F238E27FC236}">
              <a16:creationId xmlns:a16="http://schemas.microsoft.com/office/drawing/2014/main" id="{00000000-0008-0000-0000-00001E020000}"/>
            </a:ext>
          </a:extLst>
        </xdr:cNvPr>
        <xdr:cNvPicPr/>
      </xdr:nvPicPr>
      <xdr:blipFill>
        <a:blip xmlns:r="http://schemas.openxmlformats.org/officeDocument/2006/relationships" r:embed="rId536" cstate="print"/>
        <a:stretch>
          <a:fillRect/>
        </a:stretch>
      </xdr:blipFill>
      <xdr:spPr>
        <a:prstGeom prst="rect">
          <a:avLst/>
        </a:prstGeom>
      </xdr:spPr>
    </xdr:pic>
    <xdr:clientData/>
  </xdr:twoCellAnchor>
  <xdr:twoCellAnchor>
    <xdr:from>
      <xdr:col>24</xdr:col>
      <xdr:colOff>0</xdr:colOff>
      <xdr:row>170</xdr:row>
      <xdr:rowOff>0</xdr:rowOff>
    </xdr:from>
    <xdr:to>
      <xdr:col>25</xdr:col>
      <xdr:colOff>0</xdr:colOff>
      <xdr:row>170</xdr:row>
      <xdr:rowOff>1231688</xdr:rowOff>
    </xdr:to>
    <xdr:pic>
      <xdr:nvPicPr>
        <xdr:cNvPr id="543" name="Image 542" descr="Picture">
          <a:extLst>
            <a:ext uri="{FF2B5EF4-FFF2-40B4-BE49-F238E27FC236}">
              <a16:creationId xmlns:a16="http://schemas.microsoft.com/office/drawing/2014/main" id="{00000000-0008-0000-0000-00001F020000}"/>
            </a:ext>
          </a:extLst>
        </xdr:cNvPr>
        <xdr:cNvPicPr/>
      </xdr:nvPicPr>
      <xdr:blipFill>
        <a:blip xmlns:r="http://schemas.openxmlformats.org/officeDocument/2006/relationships" r:embed="rId537" cstate="print"/>
        <a:stretch>
          <a:fillRect/>
        </a:stretch>
      </xdr:blipFill>
      <xdr:spPr>
        <a:prstGeom prst="rect">
          <a:avLst/>
        </a:prstGeom>
      </xdr:spPr>
    </xdr:pic>
    <xdr:clientData/>
  </xdr:twoCellAnchor>
  <xdr:twoCellAnchor>
    <xdr:from>
      <xdr:col>25</xdr:col>
      <xdr:colOff>0</xdr:colOff>
      <xdr:row>170</xdr:row>
      <xdr:rowOff>0</xdr:rowOff>
    </xdr:from>
    <xdr:to>
      <xdr:col>26</xdr:col>
      <xdr:colOff>0</xdr:colOff>
      <xdr:row>170</xdr:row>
      <xdr:rowOff>1231688</xdr:rowOff>
    </xdr:to>
    <xdr:pic>
      <xdr:nvPicPr>
        <xdr:cNvPr id="544" name="Image 543" descr="Picture">
          <a:extLst>
            <a:ext uri="{FF2B5EF4-FFF2-40B4-BE49-F238E27FC236}">
              <a16:creationId xmlns:a16="http://schemas.microsoft.com/office/drawing/2014/main" id="{00000000-0008-0000-0000-000020020000}"/>
            </a:ext>
          </a:extLst>
        </xdr:cNvPr>
        <xdr:cNvPicPr/>
      </xdr:nvPicPr>
      <xdr:blipFill>
        <a:blip xmlns:r="http://schemas.openxmlformats.org/officeDocument/2006/relationships" r:embed="rId538" cstate="print"/>
        <a:stretch>
          <a:fillRect/>
        </a:stretch>
      </xdr:blipFill>
      <xdr:spPr>
        <a:prstGeom prst="rect">
          <a:avLst/>
        </a:prstGeom>
      </xdr:spPr>
    </xdr:pic>
    <xdr:clientData/>
  </xdr:twoCellAnchor>
  <xdr:twoCellAnchor>
    <xdr:from>
      <xdr:col>26</xdr:col>
      <xdr:colOff>0</xdr:colOff>
      <xdr:row>170</xdr:row>
      <xdr:rowOff>0</xdr:rowOff>
    </xdr:from>
    <xdr:to>
      <xdr:col>27</xdr:col>
      <xdr:colOff>0</xdr:colOff>
      <xdr:row>170</xdr:row>
      <xdr:rowOff>1231688</xdr:rowOff>
    </xdr:to>
    <xdr:pic>
      <xdr:nvPicPr>
        <xdr:cNvPr id="545" name="Image 544" descr="Picture">
          <a:extLst>
            <a:ext uri="{FF2B5EF4-FFF2-40B4-BE49-F238E27FC236}">
              <a16:creationId xmlns:a16="http://schemas.microsoft.com/office/drawing/2014/main" id="{00000000-0008-0000-0000-000021020000}"/>
            </a:ext>
          </a:extLst>
        </xdr:cNvPr>
        <xdr:cNvPicPr/>
      </xdr:nvPicPr>
      <xdr:blipFill>
        <a:blip xmlns:r="http://schemas.openxmlformats.org/officeDocument/2006/relationships" r:embed="rId539" cstate="print"/>
        <a:stretch>
          <a:fillRect/>
        </a:stretch>
      </xdr:blipFill>
      <xdr:spPr>
        <a:prstGeom prst="rect">
          <a:avLst/>
        </a:prstGeom>
      </xdr:spPr>
    </xdr:pic>
    <xdr:clientData/>
  </xdr:twoCellAnchor>
  <xdr:twoCellAnchor>
    <xdr:from>
      <xdr:col>24</xdr:col>
      <xdr:colOff>0</xdr:colOff>
      <xdr:row>171</xdr:row>
      <xdr:rowOff>0</xdr:rowOff>
    </xdr:from>
    <xdr:to>
      <xdr:col>25</xdr:col>
      <xdr:colOff>0</xdr:colOff>
      <xdr:row>171</xdr:row>
      <xdr:rowOff>1231688</xdr:rowOff>
    </xdr:to>
    <xdr:pic>
      <xdr:nvPicPr>
        <xdr:cNvPr id="546" name="Image 545" descr="Picture">
          <a:extLst>
            <a:ext uri="{FF2B5EF4-FFF2-40B4-BE49-F238E27FC236}">
              <a16:creationId xmlns:a16="http://schemas.microsoft.com/office/drawing/2014/main" id="{00000000-0008-0000-0000-000022020000}"/>
            </a:ext>
          </a:extLst>
        </xdr:cNvPr>
        <xdr:cNvPicPr/>
      </xdr:nvPicPr>
      <xdr:blipFill>
        <a:blip xmlns:r="http://schemas.openxmlformats.org/officeDocument/2006/relationships" r:embed="rId540" cstate="print"/>
        <a:stretch>
          <a:fillRect/>
        </a:stretch>
      </xdr:blipFill>
      <xdr:spPr>
        <a:prstGeom prst="rect">
          <a:avLst/>
        </a:prstGeom>
      </xdr:spPr>
    </xdr:pic>
    <xdr:clientData/>
  </xdr:twoCellAnchor>
  <xdr:twoCellAnchor>
    <xdr:from>
      <xdr:col>25</xdr:col>
      <xdr:colOff>0</xdr:colOff>
      <xdr:row>171</xdr:row>
      <xdr:rowOff>0</xdr:rowOff>
    </xdr:from>
    <xdr:to>
      <xdr:col>26</xdr:col>
      <xdr:colOff>0</xdr:colOff>
      <xdr:row>171</xdr:row>
      <xdr:rowOff>1231688</xdr:rowOff>
    </xdr:to>
    <xdr:pic>
      <xdr:nvPicPr>
        <xdr:cNvPr id="547" name="Image 546" descr="Picture">
          <a:extLst>
            <a:ext uri="{FF2B5EF4-FFF2-40B4-BE49-F238E27FC236}">
              <a16:creationId xmlns:a16="http://schemas.microsoft.com/office/drawing/2014/main" id="{00000000-0008-0000-0000-000023020000}"/>
            </a:ext>
          </a:extLst>
        </xdr:cNvPr>
        <xdr:cNvPicPr/>
      </xdr:nvPicPr>
      <xdr:blipFill>
        <a:blip xmlns:r="http://schemas.openxmlformats.org/officeDocument/2006/relationships" r:embed="rId541" cstate="print"/>
        <a:stretch>
          <a:fillRect/>
        </a:stretch>
      </xdr:blipFill>
      <xdr:spPr>
        <a:prstGeom prst="rect">
          <a:avLst/>
        </a:prstGeom>
      </xdr:spPr>
    </xdr:pic>
    <xdr:clientData/>
  </xdr:twoCellAnchor>
  <xdr:twoCellAnchor>
    <xdr:from>
      <xdr:col>26</xdr:col>
      <xdr:colOff>0</xdr:colOff>
      <xdr:row>171</xdr:row>
      <xdr:rowOff>0</xdr:rowOff>
    </xdr:from>
    <xdr:to>
      <xdr:col>27</xdr:col>
      <xdr:colOff>0</xdr:colOff>
      <xdr:row>171</xdr:row>
      <xdr:rowOff>1231688</xdr:rowOff>
    </xdr:to>
    <xdr:pic>
      <xdr:nvPicPr>
        <xdr:cNvPr id="548" name="Image 547" descr="Picture">
          <a:extLst>
            <a:ext uri="{FF2B5EF4-FFF2-40B4-BE49-F238E27FC236}">
              <a16:creationId xmlns:a16="http://schemas.microsoft.com/office/drawing/2014/main" id="{00000000-0008-0000-0000-000024020000}"/>
            </a:ext>
          </a:extLst>
        </xdr:cNvPr>
        <xdr:cNvPicPr/>
      </xdr:nvPicPr>
      <xdr:blipFill>
        <a:blip xmlns:r="http://schemas.openxmlformats.org/officeDocument/2006/relationships" r:embed="rId542" cstate="print"/>
        <a:stretch>
          <a:fillRect/>
        </a:stretch>
      </xdr:blipFill>
      <xdr:spPr>
        <a:prstGeom prst="rect">
          <a:avLst/>
        </a:prstGeom>
      </xdr:spPr>
    </xdr:pic>
    <xdr:clientData/>
  </xdr:twoCellAnchor>
  <xdr:twoCellAnchor>
    <xdr:from>
      <xdr:col>27</xdr:col>
      <xdr:colOff>0</xdr:colOff>
      <xdr:row>171</xdr:row>
      <xdr:rowOff>0</xdr:rowOff>
    </xdr:from>
    <xdr:to>
      <xdr:col>27</xdr:col>
      <xdr:colOff>95250</xdr:colOff>
      <xdr:row>171</xdr:row>
      <xdr:rowOff>1231688</xdr:rowOff>
    </xdr:to>
    <xdr:pic>
      <xdr:nvPicPr>
        <xdr:cNvPr id="549" name="Image 548" descr="Picture">
          <a:extLst>
            <a:ext uri="{FF2B5EF4-FFF2-40B4-BE49-F238E27FC236}">
              <a16:creationId xmlns:a16="http://schemas.microsoft.com/office/drawing/2014/main" id="{00000000-0008-0000-0000-000025020000}"/>
            </a:ext>
          </a:extLst>
        </xdr:cNvPr>
        <xdr:cNvPicPr/>
      </xdr:nvPicPr>
      <xdr:blipFill>
        <a:blip xmlns:r="http://schemas.openxmlformats.org/officeDocument/2006/relationships" r:embed="rId543" cstate="print"/>
        <a:stretch>
          <a:fillRect/>
        </a:stretch>
      </xdr:blipFill>
      <xdr:spPr>
        <a:prstGeom prst="rect">
          <a:avLst/>
        </a:prstGeom>
      </xdr:spPr>
    </xdr:pic>
    <xdr:clientData/>
  </xdr:twoCellAnchor>
  <xdr:twoCellAnchor>
    <xdr:from>
      <xdr:col>24</xdr:col>
      <xdr:colOff>0</xdr:colOff>
      <xdr:row>172</xdr:row>
      <xdr:rowOff>0</xdr:rowOff>
    </xdr:from>
    <xdr:to>
      <xdr:col>25</xdr:col>
      <xdr:colOff>0</xdr:colOff>
      <xdr:row>172</xdr:row>
      <xdr:rowOff>1231688</xdr:rowOff>
    </xdr:to>
    <xdr:pic>
      <xdr:nvPicPr>
        <xdr:cNvPr id="550" name="Image 549" descr="Picture">
          <a:extLst>
            <a:ext uri="{FF2B5EF4-FFF2-40B4-BE49-F238E27FC236}">
              <a16:creationId xmlns:a16="http://schemas.microsoft.com/office/drawing/2014/main" id="{00000000-0008-0000-0000-000026020000}"/>
            </a:ext>
          </a:extLst>
        </xdr:cNvPr>
        <xdr:cNvPicPr/>
      </xdr:nvPicPr>
      <xdr:blipFill>
        <a:blip xmlns:r="http://schemas.openxmlformats.org/officeDocument/2006/relationships" r:embed="rId544" cstate="print"/>
        <a:stretch>
          <a:fillRect/>
        </a:stretch>
      </xdr:blipFill>
      <xdr:spPr>
        <a:prstGeom prst="rect">
          <a:avLst/>
        </a:prstGeom>
      </xdr:spPr>
    </xdr:pic>
    <xdr:clientData/>
  </xdr:twoCellAnchor>
  <xdr:twoCellAnchor>
    <xdr:from>
      <xdr:col>25</xdr:col>
      <xdr:colOff>0</xdr:colOff>
      <xdr:row>172</xdr:row>
      <xdr:rowOff>0</xdr:rowOff>
    </xdr:from>
    <xdr:to>
      <xdr:col>26</xdr:col>
      <xdr:colOff>0</xdr:colOff>
      <xdr:row>172</xdr:row>
      <xdr:rowOff>1231688</xdr:rowOff>
    </xdr:to>
    <xdr:pic>
      <xdr:nvPicPr>
        <xdr:cNvPr id="551" name="Image 550" descr="Picture">
          <a:extLst>
            <a:ext uri="{FF2B5EF4-FFF2-40B4-BE49-F238E27FC236}">
              <a16:creationId xmlns:a16="http://schemas.microsoft.com/office/drawing/2014/main" id="{00000000-0008-0000-0000-000027020000}"/>
            </a:ext>
          </a:extLst>
        </xdr:cNvPr>
        <xdr:cNvPicPr/>
      </xdr:nvPicPr>
      <xdr:blipFill>
        <a:blip xmlns:r="http://schemas.openxmlformats.org/officeDocument/2006/relationships" r:embed="rId545" cstate="print"/>
        <a:stretch>
          <a:fillRect/>
        </a:stretch>
      </xdr:blipFill>
      <xdr:spPr>
        <a:prstGeom prst="rect">
          <a:avLst/>
        </a:prstGeom>
      </xdr:spPr>
    </xdr:pic>
    <xdr:clientData/>
  </xdr:twoCellAnchor>
  <xdr:twoCellAnchor>
    <xdr:from>
      <xdr:col>26</xdr:col>
      <xdr:colOff>0</xdr:colOff>
      <xdr:row>172</xdr:row>
      <xdr:rowOff>0</xdr:rowOff>
    </xdr:from>
    <xdr:to>
      <xdr:col>27</xdr:col>
      <xdr:colOff>0</xdr:colOff>
      <xdr:row>172</xdr:row>
      <xdr:rowOff>1231688</xdr:rowOff>
    </xdr:to>
    <xdr:pic>
      <xdr:nvPicPr>
        <xdr:cNvPr id="552" name="Image 551" descr="Picture">
          <a:extLst>
            <a:ext uri="{FF2B5EF4-FFF2-40B4-BE49-F238E27FC236}">
              <a16:creationId xmlns:a16="http://schemas.microsoft.com/office/drawing/2014/main" id="{00000000-0008-0000-0000-000028020000}"/>
            </a:ext>
          </a:extLst>
        </xdr:cNvPr>
        <xdr:cNvPicPr/>
      </xdr:nvPicPr>
      <xdr:blipFill>
        <a:blip xmlns:r="http://schemas.openxmlformats.org/officeDocument/2006/relationships" r:embed="rId546" cstate="print"/>
        <a:stretch>
          <a:fillRect/>
        </a:stretch>
      </xdr:blipFill>
      <xdr:spPr>
        <a:prstGeom prst="rect">
          <a:avLst/>
        </a:prstGeom>
      </xdr:spPr>
    </xdr:pic>
    <xdr:clientData/>
  </xdr:twoCellAnchor>
  <xdr:twoCellAnchor>
    <xdr:from>
      <xdr:col>24</xdr:col>
      <xdr:colOff>0</xdr:colOff>
      <xdr:row>173</xdr:row>
      <xdr:rowOff>0</xdr:rowOff>
    </xdr:from>
    <xdr:to>
      <xdr:col>25</xdr:col>
      <xdr:colOff>0</xdr:colOff>
      <xdr:row>173</xdr:row>
      <xdr:rowOff>1231688</xdr:rowOff>
    </xdr:to>
    <xdr:pic>
      <xdr:nvPicPr>
        <xdr:cNvPr id="553" name="Image 552" descr="Picture">
          <a:extLst>
            <a:ext uri="{FF2B5EF4-FFF2-40B4-BE49-F238E27FC236}">
              <a16:creationId xmlns:a16="http://schemas.microsoft.com/office/drawing/2014/main" id="{00000000-0008-0000-0000-000029020000}"/>
            </a:ext>
          </a:extLst>
        </xdr:cNvPr>
        <xdr:cNvPicPr/>
      </xdr:nvPicPr>
      <xdr:blipFill>
        <a:blip xmlns:r="http://schemas.openxmlformats.org/officeDocument/2006/relationships" r:embed="rId547" cstate="print"/>
        <a:stretch>
          <a:fillRect/>
        </a:stretch>
      </xdr:blipFill>
      <xdr:spPr>
        <a:prstGeom prst="rect">
          <a:avLst/>
        </a:prstGeom>
      </xdr:spPr>
    </xdr:pic>
    <xdr:clientData/>
  </xdr:twoCellAnchor>
  <xdr:twoCellAnchor>
    <xdr:from>
      <xdr:col>25</xdr:col>
      <xdr:colOff>0</xdr:colOff>
      <xdr:row>173</xdr:row>
      <xdr:rowOff>0</xdr:rowOff>
    </xdr:from>
    <xdr:to>
      <xdr:col>26</xdr:col>
      <xdr:colOff>0</xdr:colOff>
      <xdr:row>173</xdr:row>
      <xdr:rowOff>1231688</xdr:rowOff>
    </xdr:to>
    <xdr:pic>
      <xdr:nvPicPr>
        <xdr:cNvPr id="554" name="Image 553" descr="Picture">
          <a:extLst>
            <a:ext uri="{FF2B5EF4-FFF2-40B4-BE49-F238E27FC236}">
              <a16:creationId xmlns:a16="http://schemas.microsoft.com/office/drawing/2014/main" id="{00000000-0008-0000-0000-00002A020000}"/>
            </a:ext>
          </a:extLst>
        </xdr:cNvPr>
        <xdr:cNvPicPr/>
      </xdr:nvPicPr>
      <xdr:blipFill>
        <a:blip xmlns:r="http://schemas.openxmlformats.org/officeDocument/2006/relationships" r:embed="rId548" cstate="print"/>
        <a:stretch>
          <a:fillRect/>
        </a:stretch>
      </xdr:blipFill>
      <xdr:spPr>
        <a:prstGeom prst="rect">
          <a:avLst/>
        </a:prstGeom>
      </xdr:spPr>
    </xdr:pic>
    <xdr:clientData/>
  </xdr:twoCellAnchor>
  <xdr:twoCellAnchor>
    <xdr:from>
      <xdr:col>26</xdr:col>
      <xdr:colOff>0</xdr:colOff>
      <xdr:row>173</xdr:row>
      <xdr:rowOff>0</xdr:rowOff>
    </xdr:from>
    <xdr:to>
      <xdr:col>27</xdr:col>
      <xdr:colOff>0</xdr:colOff>
      <xdr:row>173</xdr:row>
      <xdr:rowOff>1231688</xdr:rowOff>
    </xdr:to>
    <xdr:pic>
      <xdr:nvPicPr>
        <xdr:cNvPr id="555" name="Image 554" descr="Picture">
          <a:extLst>
            <a:ext uri="{FF2B5EF4-FFF2-40B4-BE49-F238E27FC236}">
              <a16:creationId xmlns:a16="http://schemas.microsoft.com/office/drawing/2014/main" id="{00000000-0008-0000-0000-00002B020000}"/>
            </a:ext>
          </a:extLst>
        </xdr:cNvPr>
        <xdr:cNvPicPr/>
      </xdr:nvPicPr>
      <xdr:blipFill>
        <a:blip xmlns:r="http://schemas.openxmlformats.org/officeDocument/2006/relationships" r:embed="rId549" cstate="print"/>
        <a:stretch>
          <a:fillRect/>
        </a:stretch>
      </xdr:blipFill>
      <xdr:spPr>
        <a:prstGeom prst="rect">
          <a:avLst/>
        </a:prstGeom>
      </xdr:spPr>
    </xdr:pic>
    <xdr:clientData/>
  </xdr:twoCellAnchor>
  <xdr:twoCellAnchor>
    <xdr:from>
      <xdr:col>24</xdr:col>
      <xdr:colOff>0</xdr:colOff>
      <xdr:row>174</xdr:row>
      <xdr:rowOff>0</xdr:rowOff>
    </xdr:from>
    <xdr:to>
      <xdr:col>25</xdr:col>
      <xdr:colOff>0</xdr:colOff>
      <xdr:row>174</xdr:row>
      <xdr:rowOff>1231688</xdr:rowOff>
    </xdr:to>
    <xdr:pic>
      <xdr:nvPicPr>
        <xdr:cNvPr id="556" name="Image 555" descr="Picture">
          <a:extLst>
            <a:ext uri="{FF2B5EF4-FFF2-40B4-BE49-F238E27FC236}">
              <a16:creationId xmlns:a16="http://schemas.microsoft.com/office/drawing/2014/main" id="{00000000-0008-0000-0000-00002C020000}"/>
            </a:ext>
          </a:extLst>
        </xdr:cNvPr>
        <xdr:cNvPicPr/>
      </xdr:nvPicPr>
      <xdr:blipFill>
        <a:blip xmlns:r="http://schemas.openxmlformats.org/officeDocument/2006/relationships" r:embed="rId550" cstate="print"/>
        <a:stretch>
          <a:fillRect/>
        </a:stretch>
      </xdr:blipFill>
      <xdr:spPr>
        <a:prstGeom prst="rect">
          <a:avLst/>
        </a:prstGeom>
      </xdr:spPr>
    </xdr:pic>
    <xdr:clientData/>
  </xdr:twoCellAnchor>
  <xdr:twoCellAnchor>
    <xdr:from>
      <xdr:col>25</xdr:col>
      <xdr:colOff>0</xdr:colOff>
      <xdr:row>174</xdr:row>
      <xdr:rowOff>0</xdr:rowOff>
    </xdr:from>
    <xdr:to>
      <xdr:col>26</xdr:col>
      <xdr:colOff>0</xdr:colOff>
      <xdr:row>174</xdr:row>
      <xdr:rowOff>1231688</xdr:rowOff>
    </xdr:to>
    <xdr:pic>
      <xdr:nvPicPr>
        <xdr:cNvPr id="557" name="Image 556" descr="Picture">
          <a:extLst>
            <a:ext uri="{FF2B5EF4-FFF2-40B4-BE49-F238E27FC236}">
              <a16:creationId xmlns:a16="http://schemas.microsoft.com/office/drawing/2014/main" id="{00000000-0008-0000-0000-00002D020000}"/>
            </a:ext>
          </a:extLst>
        </xdr:cNvPr>
        <xdr:cNvPicPr/>
      </xdr:nvPicPr>
      <xdr:blipFill>
        <a:blip xmlns:r="http://schemas.openxmlformats.org/officeDocument/2006/relationships" r:embed="rId551" cstate="print"/>
        <a:stretch>
          <a:fillRect/>
        </a:stretch>
      </xdr:blipFill>
      <xdr:spPr>
        <a:prstGeom prst="rect">
          <a:avLst/>
        </a:prstGeom>
      </xdr:spPr>
    </xdr:pic>
    <xdr:clientData/>
  </xdr:twoCellAnchor>
  <xdr:twoCellAnchor>
    <xdr:from>
      <xdr:col>26</xdr:col>
      <xdr:colOff>0</xdr:colOff>
      <xdr:row>174</xdr:row>
      <xdr:rowOff>0</xdr:rowOff>
    </xdr:from>
    <xdr:to>
      <xdr:col>27</xdr:col>
      <xdr:colOff>0</xdr:colOff>
      <xdr:row>174</xdr:row>
      <xdr:rowOff>1231688</xdr:rowOff>
    </xdr:to>
    <xdr:pic>
      <xdr:nvPicPr>
        <xdr:cNvPr id="558" name="Image 557" descr="Picture">
          <a:extLst>
            <a:ext uri="{FF2B5EF4-FFF2-40B4-BE49-F238E27FC236}">
              <a16:creationId xmlns:a16="http://schemas.microsoft.com/office/drawing/2014/main" id="{00000000-0008-0000-0000-00002E020000}"/>
            </a:ext>
          </a:extLst>
        </xdr:cNvPr>
        <xdr:cNvPicPr/>
      </xdr:nvPicPr>
      <xdr:blipFill>
        <a:blip xmlns:r="http://schemas.openxmlformats.org/officeDocument/2006/relationships" r:embed="rId552" cstate="print"/>
        <a:stretch>
          <a:fillRect/>
        </a:stretch>
      </xdr:blipFill>
      <xdr:spPr>
        <a:prstGeom prst="rect">
          <a:avLst/>
        </a:prstGeom>
      </xdr:spPr>
    </xdr:pic>
    <xdr:clientData/>
  </xdr:twoCellAnchor>
  <xdr:twoCellAnchor>
    <xdr:from>
      <xdr:col>24</xdr:col>
      <xdr:colOff>0</xdr:colOff>
      <xdr:row>175</xdr:row>
      <xdr:rowOff>0</xdr:rowOff>
    </xdr:from>
    <xdr:to>
      <xdr:col>25</xdr:col>
      <xdr:colOff>0</xdr:colOff>
      <xdr:row>175</xdr:row>
      <xdr:rowOff>1231688</xdr:rowOff>
    </xdr:to>
    <xdr:pic>
      <xdr:nvPicPr>
        <xdr:cNvPr id="559" name="Image 558" descr="Picture">
          <a:extLst>
            <a:ext uri="{FF2B5EF4-FFF2-40B4-BE49-F238E27FC236}">
              <a16:creationId xmlns:a16="http://schemas.microsoft.com/office/drawing/2014/main" id="{00000000-0008-0000-0000-00002F020000}"/>
            </a:ext>
          </a:extLst>
        </xdr:cNvPr>
        <xdr:cNvPicPr/>
      </xdr:nvPicPr>
      <xdr:blipFill>
        <a:blip xmlns:r="http://schemas.openxmlformats.org/officeDocument/2006/relationships" r:embed="rId553" cstate="print"/>
        <a:stretch>
          <a:fillRect/>
        </a:stretch>
      </xdr:blipFill>
      <xdr:spPr>
        <a:prstGeom prst="rect">
          <a:avLst/>
        </a:prstGeom>
      </xdr:spPr>
    </xdr:pic>
    <xdr:clientData/>
  </xdr:twoCellAnchor>
  <xdr:twoCellAnchor>
    <xdr:from>
      <xdr:col>25</xdr:col>
      <xdr:colOff>0</xdr:colOff>
      <xdr:row>175</xdr:row>
      <xdr:rowOff>0</xdr:rowOff>
    </xdr:from>
    <xdr:to>
      <xdr:col>25</xdr:col>
      <xdr:colOff>971550</xdr:colOff>
      <xdr:row>175</xdr:row>
      <xdr:rowOff>1231688</xdr:rowOff>
    </xdr:to>
    <xdr:pic>
      <xdr:nvPicPr>
        <xdr:cNvPr id="560" name="Image 559" descr="Picture">
          <a:extLst>
            <a:ext uri="{FF2B5EF4-FFF2-40B4-BE49-F238E27FC236}">
              <a16:creationId xmlns:a16="http://schemas.microsoft.com/office/drawing/2014/main" id="{00000000-0008-0000-0000-000030020000}"/>
            </a:ext>
          </a:extLst>
        </xdr:cNvPr>
        <xdr:cNvPicPr/>
      </xdr:nvPicPr>
      <xdr:blipFill>
        <a:blip xmlns:r="http://schemas.openxmlformats.org/officeDocument/2006/relationships" r:embed="rId554" cstate="print"/>
        <a:stretch>
          <a:fillRect/>
        </a:stretch>
      </xdr:blipFill>
      <xdr:spPr>
        <a:prstGeom prst="rect">
          <a:avLst/>
        </a:prstGeom>
      </xdr:spPr>
    </xdr:pic>
    <xdr:clientData/>
  </xdr:twoCellAnchor>
  <xdr:twoCellAnchor>
    <xdr:from>
      <xdr:col>25</xdr:col>
      <xdr:colOff>0</xdr:colOff>
      <xdr:row>175</xdr:row>
      <xdr:rowOff>0</xdr:rowOff>
    </xdr:from>
    <xdr:to>
      <xdr:col>26</xdr:col>
      <xdr:colOff>0</xdr:colOff>
      <xdr:row>175</xdr:row>
      <xdr:rowOff>1231688</xdr:rowOff>
    </xdr:to>
    <xdr:pic>
      <xdr:nvPicPr>
        <xdr:cNvPr id="561" name="Image 560" descr="Picture">
          <a:extLst>
            <a:ext uri="{FF2B5EF4-FFF2-40B4-BE49-F238E27FC236}">
              <a16:creationId xmlns:a16="http://schemas.microsoft.com/office/drawing/2014/main" id="{00000000-0008-0000-0000-000031020000}"/>
            </a:ext>
          </a:extLst>
        </xdr:cNvPr>
        <xdr:cNvPicPr/>
      </xdr:nvPicPr>
      <xdr:blipFill>
        <a:blip xmlns:r="http://schemas.openxmlformats.org/officeDocument/2006/relationships" r:embed="rId555" cstate="print"/>
        <a:stretch>
          <a:fillRect/>
        </a:stretch>
      </xdr:blipFill>
      <xdr:spPr>
        <a:prstGeom prst="rect">
          <a:avLst/>
        </a:prstGeom>
      </xdr:spPr>
    </xdr:pic>
    <xdr:clientData/>
  </xdr:twoCellAnchor>
  <xdr:twoCellAnchor>
    <xdr:from>
      <xdr:col>26</xdr:col>
      <xdr:colOff>0</xdr:colOff>
      <xdr:row>175</xdr:row>
      <xdr:rowOff>0</xdr:rowOff>
    </xdr:from>
    <xdr:to>
      <xdr:col>27</xdr:col>
      <xdr:colOff>0</xdr:colOff>
      <xdr:row>175</xdr:row>
      <xdr:rowOff>1231688</xdr:rowOff>
    </xdr:to>
    <xdr:pic>
      <xdr:nvPicPr>
        <xdr:cNvPr id="562" name="Image 561" descr="Picture">
          <a:extLst>
            <a:ext uri="{FF2B5EF4-FFF2-40B4-BE49-F238E27FC236}">
              <a16:creationId xmlns:a16="http://schemas.microsoft.com/office/drawing/2014/main" id="{00000000-0008-0000-0000-000032020000}"/>
            </a:ext>
          </a:extLst>
        </xdr:cNvPr>
        <xdr:cNvPicPr/>
      </xdr:nvPicPr>
      <xdr:blipFill>
        <a:blip xmlns:r="http://schemas.openxmlformats.org/officeDocument/2006/relationships" r:embed="rId556" cstate="print"/>
        <a:stretch>
          <a:fillRect/>
        </a:stretch>
      </xdr:blipFill>
      <xdr:spPr>
        <a:prstGeom prst="rect">
          <a:avLst/>
        </a:prstGeom>
      </xdr:spPr>
    </xdr:pic>
    <xdr:clientData/>
  </xdr:twoCellAnchor>
  <xdr:twoCellAnchor>
    <xdr:from>
      <xdr:col>24</xdr:col>
      <xdr:colOff>0</xdr:colOff>
      <xdr:row>176</xdr:row>
      <xdr:rowOff>0</xdr:rowOff>
    </xdr:from>
    <xdr:to>
      <xdr:col>25</xdr:col>
      <xdr:colOff>0</xdr:colOff>
      <xdr:row>176</xdr:row>
      <xdr:rowOff>1231688</xdr:rowOff>
    </xdr:to>
    <xdr:pic>
      <xdr:nvPicPr>
        <xdr:cNvPr id="563" name="Image 562" descr="Picture">
          <a:extLst>
            <a:ext uri="{FF2B5EF4-FFF2-40B4-BE49-F238E27FC236}">
              <a16:creationId xmlns:a16="http://schemas.microsoft.com/office/drawing/2014/main" id="{00000000-0008-0000-0000-000033020000}"/>
            </a:ext>
          </a:extLst>
        </xdr:cNvPr>
        <xdr:cNvPicPr/>
      </xdr:nvPicPr>
      <xdr:blipFill>
        <a:blip xmlns:r="http://schemas.openxmlformats.org/officeDocument/2006/relationships" r:embed="rId557" cstate="print"/>
        <a:stretch>
          <a:fillRect/>
        </a:stretch>
      </xdr:blipFill>
      <xdr:spPr>
        <a:prstGeom prst="rect">
          <a:avLst/>
        </a:prstGeom>
      </xdr:spPr>
    </xdr:pic>
    <xdr:clientData/>
  </xdr:twoCellAnchor>
  <xdr:twoCellAnchor>
    <xdr:from>
      <xdr:col>25</xdr:col>
      <xdr:colOff>0</xdr:colOff>
      <xdr:row>176</xdr:row>
      <xdr:rowOff>0</xdr:rowOff>
    </xdr:from>
    <xdr:to>
      <xdr:col>25</xdr:col>
      <xdr:colOff>971550</xdr:colOff>
      <xdr:row>176</xdr:row>
      <xdr:rowOff>1231688</xdr:rowOff>
    </xdr:to>
    <xdr:pic>
      <xdr:nvPicPr>
        <xdr:cNvPr id="564" name="Image 563" descr="Picture">
          <a:extLst>
            <a:ext uri="{FF2B5EF4-FFF2-40B4-BE49-F238E27FC236}">
              <a16:creationId xmlns:a16="http://schemas.microsoft.com/office/drawing/2014/main" id="{00000000-0008-0000-0000-000034020000}"/>
            </a:ext>
          </a:extLst>
        </xdr:cNvPr>
        <xdr:cNvPicPr/>
      </xdr:nvPicPr>
      <xdr:blipFill>
        <a:blip xmlns:r="http://schemas.openxmlformats.org/officeDocument/2006/relationships" r:embed="rId558" cstate="print"/>
        <a:stretch>
          <a:fillRect/>
        </a:stretch>
      </xdr:blipFill>
      <xdr:spPr>
        <a:prstGeom prst="rect">
          <a:avLst/>
        </a:prstGeom>
      </xdr:spPr>
    </xdr:pic>
    <xdr:clientData/>
  </xdr:twoCellAnchor>
  <xdr:twoCellAnchor>
    <xdr:from>
      <xdr:col>25</xdr:col>
      <xdr:colOff>0</xdr:colOff>
      <xdr:row>176</xdr:row>
      <xdr:rowOff>0</xdr:rowOff>
    </xdr:from>
    <xdr:to>
      <xdr:col>26</xdr:col>
      <xdr:colOff>0</xdr:colOff>
      <xdr:row>176</xdr:row>
      <xdr:rowOff>1231688</xdr:rowOff>
    </xdr:to>
    <xdr:pic>
      <xdr:nvPicPr>
        <xdr:cNvPr id="565" name="Image 564" descr="Picture">
          <a:extLst>
            <a:ext uri="{FF2B5EF4-FFF2-40B4-BE49-F238E27FC236}">
              <a16:creationId xmlns:a16="http://schemas.microsoft.com/office/drawing/2014/main" id="{00000000-0008-0000-0000-000035020000}"/>
            </a:ext>
          </a:extLst>
        </xdr:cNvPr>
        <xdr:cNvPicPr/>
      </xdr:nvPicPr>
      <xdr:blipFill>
        <a:blip xmlns:r="http://schemas.openxmlformats.org/officeDocument/2006/relationships" r:embed="rId559" cstate="print"/>
        <a:stretch>
          <a:fillRect/>
        </a:stretch>
      </xdr:blipFill>
      <xdr:spPr>
        <a:prstGeom prst="rect">
          <a:avLst/>
        </a:prstGeom>
      </xdr:spPr>
    </xdr:pic>
    <xdr:clientData/>
  </xdr:twoCellAnchor>
  <xdr:twoCellAnchor>
    <xdr:from>
      <xdr:col>26</xdr:col>
      <xdr:colOff>0</xdr:colOff>
      <xdr:row>176</xdr:row>
      <xdr:rowOff>0</xdr:rowOff>
    </xdr:from>
    <xdr:to>
      <xdr:col>27</xdr:col>
      <xdr:colOff>0</xdr:colOff>
      <xdr:row>176</xdr:row>
      <xdr:rowOff>1231688</xdr:rowOff>
    </xdr:to>
    <xdr:pic>
      <xdr:nvPicPr>
        <xdr:cNvPr id="566" name="Image 565" descr="Picture">
          <a:extLst>
            <a:ext uri="{FF2B5EF4-FFF2-40B4-BE49-F238E27FC236}">
              <a16:creationId xmlns:a16="http://schemas.microsoft.com/office/drawing/2014/main" id="{00000000-0008-0000-0000-000036020000}"/>
            </a:ext>
          </a:extLst>
        </xdr:cNvPr>
        <xdr:cNvPicPr/>
      </xdr:nvPicPr>
      <xdr:blipFill>
        <a:blip xmlns:r="http://schemas.openxmlformats.org/officeDocument/2006/relationships" r:embed="rId560" cstate="print"/>
        <a:stretch>
          <a:fillRect/>
        </a:stretch>
      </xdr:blipFill>
      <xdr:spPr>
        <a:prstGeom prst="rect">
          <a:avLst/>
        </a:prstGeom>
      </xdr:spPr>
    </xdr:pic>
    <xdr:clientData/>
  </xdr:twoCellAnchor>
  <xdr:twoCellAnchor>
    <xdr:from>
      <xdr:col>24</xdr:col>
      <xdr:colOff>0</xdr:colOff>
      <xdr:row>177</xdr:row>
      <xdr:rowOff>0</xdr:rowOff>
    </xdr:from>
    <xdr:to>
      <xdr:col>25</xdr:col>
      <xdr:colOff>0</xdr:colOff>
      <xdr:row>177</xdr:row>
      <xdr:rowOff>1231688</xdr:rowOff>
    </xdr:to>
    <xdr:pic>
      <xdr:nvPicPr>
        <xdr:cNvPr id="567" name="Image 566" descr="Picture">
          <a:extLst>
            <a:ext uri="{FF2B5EF4-FFF2-40B4-BE49-F238E27FC236}">
              <a16:creationId xmlns:a16="http://schemas.microsoft.com/office/drawing/2014/main" id="{00000000-0008-0000-0000-000037020000}"/>
            </a:ext>
          </a:extLst>
        </xdr:cNvPr>
        <xdr:cNvPicPr/>
      </xdr:nvPicPr>
      <xdr:blipFill>
        <a:blip xmlns:r="http://schemas.openxmlformats.org/officeDocument/2006/relationships" r:embed="rId561" cstate="print"/>
        <a:stretch>
          <a:fillRect/>
        </a:stretch>
      </xdr:blipFill>
      <xdr:spPr>
        <a:prstGeom prst="rect">
          <a:avLst/>
        </a:prstGeom>
      </xdr:spPr>
    </xdr:pic>
    <xdr:clientData/>
  </xdr:twoCellAnchor>
  <xdr:twoCellAnchor>
    <xdr:from>
      <xdr:col>25</xdr:col>
      <xdr:colOff>0</xdr:colOff>
      <xdr:row>177</xdr:row>
      <xdr:rowOff>0</xdr:rowOff>
    </xdr:from>
    <xdr:to>
      <xdr:col>25</xdr:col>
      <xdr:colOff>971550</xdr:colOff>
      <xdr:row>177</xdr:row>
      <xdr:rowOff>1231688</xdr:rowOff>
    </xdr:to>
    <xdr:pic>
      <xdr:nvPicPr>
        <xdr:cNvPr id="568" name="Image 567" descr="Picture">
          <a:extLst>
            <a:ext uri="{FF2B5EF4-FFF2-40B4-BE49-F238E27FC236}">
              <a16:creationId xmlns:a16="http://schemas.microsoft.com/office/drawing/2014/main" id="{00000000-0008-0000-0000-000038020000}"/>
            </a:ext>
          </a:extLst>
        </xdr:cNvPr>
        <xdr:cNvPicPr/>
      </xdr:nvPicPr>
      <xdr:blipFill>
        <a:blip xmlns:r="http://schemas.openxmlformats.org/officeDocument/2006/relationships" r:embed="rId562" cstate="print"/>
        <a:stretch>
          <a:fillRect/>
        </a:stretch>
      </xdr:blipFill>
      <xdr:spPr>
        <a:prstGeom prst="rect">
          <a:avLst/>
        </a:prstGeom>
      </xdr:spPr>
    </xdr:pic>
    <xdr:clientData/>
  </xdr:twoCellAnchor>
  <xdr:twoCellAnchor>
    <xdr:from>
      <xdr:col>25</xdr:col>
      <xdr:colOff>0</xdr:colOff>
      <xdr:row>177</xdr:row>
      <xdr:rowOff>0</xdr:rowOff>
    </xdr:from>
    <xdr:to>
      <xdr:col>26</xdr:col>
      <xdr:colOff>0</xdr:colOff>
      <xdr:row>177</xdr:row>
      <xdr:rowOff>1231688</xdr:rowOff>
    </xdr:to>
    <xdr:pic>
      <xdr:nvPicPr>
        <xdr:cNvPr id="569" name="Image 568" descr="Picture">
          <a:extLst>
            <a:ext uri="{FF2B5EF4-FFF2-40B4-BE49-F238E27FC236}">
              <a16:creationId xmlns:a16="http://schemas.microsoft.com/office/drawing/2014/main" id="{00000000-0008-0000-0000-000039020000}"/>
            </a:ext>
          </a:extLst>
        </xdr:cNvPr>
        <xdr:cNvPicPr/>
      </xdr:nvPicPr>
      <xdr:blipFill>
        <a:blip xmlns:r="http://schemas.openxmlformats.org/officeDocument/2006/relationships" r:embed="rId563" cstate="print"/>
        <a:stretch>
          <a:fillRect/>
        </a:stretch>
      </xdr:blipFill>
      <xdr:spPr>
        <a:prstGeom prst="rect">
          <a:avLst/>
        </a:prstGeom>
      </xdr:spPr>
    </xdr:pic>
    <xdr:clientData/>
  </xdr:twoCellAnchor>
  <xdr:twoCellAnchor>
    <xdr:from>
      <xdr:col>26</xdr:col>
      <xdr:colOff>0</xdr:colOff>
      <xdr:row>177</xdr:row>
      <xdr:rowOff>0</xdr:rowOff>
    </xdr:from>
    <xdr:to>
      <xdr:col>27</xdr:col>
      <xdr:colOff>0</xdr:colOff>
      <xdr:row>177</xdr:row>
      <xdr:rowOff>1231688</xdr:rowOff>
    </xdr:to>
    <xdr:pic>
      <xdr:nvPicPr>
        <xdr:cNvPr id="570" name="Image 569" descr="Picture">
          <a:extLst>
            <a:ext uri="{FF2B5EF4-FFF2-40B4-BE49-F238E27FC236}">
              <a16:creationId xmlns:a16="http://schemas.microsoft.com/office/drawing/2014/main" id="{00000000-0008-0000-0000-00003A020000}"/>
            </a:ext>
          </a:extLst>
        </xdr:cNvPr>
        <xdr:cNvPicPr/>
      </xdr:nvPicPr>
      <xdr:blipFill>
        <a:blip xmlns:r="http://schemas.openxmlformats.org/officeDocument/2006/relationships" r:embed="rId564" cstate="print"/>
        <a:stretch>
          <a:fillRect/>
        </a:stretch>
      </xdr:blipFill>
      <xdr:spPr>
        <a:prstGeom prst="rect">
          <a:avLst/>
        </a:prstGeom>
      </xdr:spPr>
    </xdr:pic>
    <xdr:clientData/>
  </xdr:twoCellAnchor>
  <xdr:twoCellAnchor>
    <xdr:from>
      <xdr:col>24</xdr:col>
      <xdr:colOff>0</xdr:colOff>
      <xdr:row>178</xdr:row>
      <xdr:rowOff>0</xdr:rowOff>
    </xdr:from>
    <xdr:to>
      <xdr:col>25</xdr:col>
      <xdr:colOff>0</xdr:colOff>
      <xdr:row>178</xdr:row>
      <xdr:rowOff>1231688</xdr:rowOff>
    </xdr:to>
    <xdr:pic>
      <xdr:nvPicPr>
        <xdr:cNvPr id="571" name="Image 570" descr="Picture">
          <a:extLst>
            <a:ext uri="{FF2B5EF4-FFF2-40B4-BE49-F238E27FC236}">
              <a16:creationId xmlns:a16="http://schemas.microsoft.com/office/drawing/2014/main" id="{00000000-0008-0000-0000-00003B020000}"/>
            </a:ext>
          </a:extLst>
        </xdr:cNvPr>
        <xdr:cNvPicPr/>
      </xdr:nvPicPr>
      <xdr:blipFill>
        <a:blip xmlns:r="http://schemas.openxmlformats.org/officeDocument/2006/relationships" r:embed="rId565" cstate="print"/>
        <a:stretch>
          <a:fillRect/>
        </a:stretch>
      </xdr:blipFill>
      <xdr:spPr>
        <a:prstGeom prst="rect">
          <a:avLst/>
        </a:prstGeom>
      </xdr:spPr>
    </xdr:pic>
    <xdr:clientData/>
  </xdr:twoCellAnchor>
  <xdr:twoCellAnchor>
    <xdr:from>
      <xdr:col>25</xdr:col>
      <xdr:colOff>0</xdr:colOff>
      <xdr:row>178</xdr:row>
      <xdr:rowOff>0</xdr:rowOff>
    </xdr:from>
    <xdr:to>
      <xdr:col>26</xdr:col>
      <xdr:colOff>0</xdr:colOff>
      <xdr:row>178</xdr:row>
      <xdr:rowOff>1231688</xdr:rowOff>
    </xdr:to>
    <xdr:pic>
      <xdr:nvPicPr>
        <xdr:cNvPr id="572" name="Image 571" descr="Picture">
          <a:extLst>
            <a:ext uri="{FF2B5EF4-FFF2-40B4-BE49-F238E27FC236}">
              <a16:creationId xmlns:a16="http://schemas.microsoft.com/office/drawing/2014/main" id="{00000000-0008-0000-0000-00003C020000}"/>
            </a:ext>
          </a:extLst>
        </xdr:cNvPr>
        <xdr:cNvPicPr/>
      </xdr:nvPicPr>
      <xdr:blipFill>
        <a:blip xmlns:r="http://schemas.openxmlformats.org/officeDocument/2006/relationships" r:embed="rId566" cstate="print"/>
        <a:stretch>
          <a:fillRect/>
        </a:stretch>
      </xdr:blipFill>
      <xdr:spPr>
        <a:prstGeom prst="rect">
          <a:avLst/>
        </a:prstGeom>
      </xdr:spPr>
    </xdr:pic>
    <xdr:clientData/>
  </xdr:twoCellAnchor>
  <xdr:twoCellAnchor>
    <xdr:from>
      <xdr:col>26</xdr:col>
      <xdr:colOff>0</xdr:colOff>
      <xdr:row>178</xdr:row>
      <xdr:rowOff>0</xdr:rowOff>
    </xdr:from>
    <xdr:to>
      <xdr:col>27</xdr:col>
      <xdr:colOff>0</xdr:colOff>
      <xdr:row>178</xdr:row>
      <xdr:rowOff>1231688</xdr:rowOff>
    </xdr:to>
    <xdr:pic>
      <xdr:nvPicPr>
        <xdr:cNvPr id="573" name="Image 572" descr="Picture">
          <a:extLst>
            <a:ext uri="{FF2B5EF4-FFF2-40B4-BE49-F238E27FC236}">
              <a16:creationId xmlns:a16="http://schemas.microsoft.com/office/drawing/2014/main" id="{00000000-0008-0000-0000-00003D020000}"/>
            </a:ext>
          </a:extLst>
        </xdr:cNvPr>
        <xdr:cNvPicPr/>
      </xdr:nvPicPr>
      <xdr:blipFill>
        <a:blip xmlns:r="http://schemas.openxmlformats.org/officeDocument/2006/relationships" r:embed="rId567" cstate="print"/>
        <a:stretch>
          <a:fillRect/>
        </a:stretch>
      </xdr:blipFill>
      <xdr:spPr>
        <a:prstGeom prst="rect">
          <a:avLst/>
        </a:prstGeom>
      </xdr:spPr>
    </xdr:pic>
    <xdr:clientData/>
  </xdr:twoCellAnchor>
  <xdr:twoCellAnchor>
    <xdr:from>
      <xdr:col>24</xdr:col>
      <xdr:colOff>0</xdr:colOff>
      <xdr:row>179</xdr:row>
      <xdr:rowOff>0</xdr:rowOff>
    </xdr:from>
    <xdr:to>
      <xdr:col>25</xdr:col>
      <xdr:colOff>0</xdr:colOff>
      <xdr:row>179</xdr:row>
      <xdr:rowOff>1231688</xdr:rowOff>
    </xdr:to>
    <xdr:pic>
      <xdr:nvPicPr>
        <xdr:cNvPr id="574" name="Image 573" descr="Picture">
          <a:extLst>
            <a:ext uri="{FF2B5EF4-FFF2-40B4-BE49-F238E27FC236}">
              <a16:creationId xmlns:a16="http://schemas.microsoft.com/office/drawing/2014/main" id="{00000000-0008-0000-0000-00003E020000}"/>
            </a:ext>
          </a:extLst>
        </xdr:cNvPr>
        <xdr:cNvPicPr/>
      </xdr:nvPicPr>
      <xdr:blipFill>
        <a:blip xmlns:r="http://schemas.openxmlformats.org/officeDocument/2006/relationships" r:embed="rId568" cstate="print"/>
        <a:stretch>
          <a:fillRect/>
        </a:stretch>
      </xdr:blipFill>
      <xdr:spPr>
        <a:prstGeom prst="rect">
          <a:avLst/>
        </a:prstGeom>
      </xdr:spPr>
    </xdr:pic>
    <xdr:clientData/>
  </xdr:twoCellAnchor>
  <xdr:twoCellAnchor>
    <xdr:from>
      <xdr:col>25</xdr:col>
      <xdr:colOff>0</xdr:colOff>
      <xdr:row>179</xdr:row>
      <xdr:rowOff>0</xdr:rowOff>
    </xdr:from>
    <xdr:to>
      <xdr:col>26</xdr:col>
      <xdr:colOff>0</xdr:colOff>
      <xdr:row>179</xdr:row>
      <xdr:rowOff>1231688</xdr:rowOff>
    </xdr:to>
    <xdr:pic>
      <xdr:nvPicPr>
        <xdr:cNvPr id="575" name="Image 574" descr="Picture">
          <a:extLst>
            <a:ext uri="{FF2B5EF4-FFF2-40B4-BE49-F238E27FC236}">
              <a16:creationId xmlns:a16="http://schemas.microsoft.com/office/drawing/2014/main" id="{00000000-0008-0000-0000-00003F020000}"/>
            </a:ext>
          </a:extLst>
        </xdr:cNvPr>
        <xdr:cNvPicPr/>
      </xdr:nvPicPr>
      <xdr:blipFill>
        <a:blip xmlns:r="http://schemas.openxmlformats.org/officeDocument/2006/relationships" r:embed="rId569" cstate="print"/>
        <a:stretch>
          <a:fillRect/>
        </a:stretch>
      </xdr:blipFill>
      <xdr:spPr>
        <a:prstGeom prst="rect">
          <a:avLst/>
        </a:prstGeom>
      </xdr:spPr>
    </xdr:pic>
    <xdr:clientData/>
  </xdr:twoCellAnchor>
  <xdr:twoCellAnchor>
    <xdr:from>
      <xdr:col>26</xdr:col>
      <xdr:colOff>0</xdr:colOff>
      <xdr:row>179</xdr:row>
      <xdr:rowOff>0</xdr:rowOff>
    </xdr:from>
    <xdr:to>
      <xdr:col>27</xdr:col>
      <xdr:colOff>0</xdr:colOff>
      <xdr:row>179</xdr:row>
      <xdr:rowOff>1231688</xdr:rowOff>
    </xdr:to>
    <xdr:pic>
      <xdr:nvPicPr>
        <xdr:cNvPr id="576" name="Image 575" descr="Picture">
          <a:extLst>
            <a:ext uri="{FF2B5EF4-FFF2-40B4-BE49-F238E27FC236}">
              <a16:creationId xmlns:a16="http://schemas.microsoft.com/office/drawing/2014/main" id="{00000000-0008-0000-0000-000040020000}"/>
            </a:ext>
          </a:extLst>
        </xdr:cNvPr>
        <xdr:cNvPicPr/>
      </xdr:nvPicPr>
      <xdr:blipFill>
        <a:blip xmlns:r="http://schemas.openxmlformats.org/officeDocument/2006/relationships" r:embed="rId570" cstate="print"/>
        <a:stretch>
          <a:fillRect/>
        </a:stretch>
      </xdr:blipFill>
      <xdr:spPr>
        <a:prstGeom prst="rect">
          <a:avLst/>
        </a:prstGeom>
      </xdr:spPr>
    </xdr:pic>
    <xdr:clientData/>
  </xdr:twoCellAnchor>
  <xdr:twoCellAnchor>
    <xdr:from>
      <xdr:col>24</xdr:col>
      <xdr:colOff>0</xdr:colOff>
      <xdr:row>180</xdr:row>
      <xdr:rowOff>0</xdr:rowOff>
    </xdr:from>
    <xdr:to>
      <xdr:col>25</xdr:col>
      <xdr:colOff>0</xdr:colOff>
      <xdr:row>180</xdr:row>
      <xdr:rowOff>1231688</xdr:rowOff>
    </xdr:to>
    <xdr:pic>
      <xdr:nvPicPr>
        <xdr:cNvPr id="577" name="Image 576" descr="Picture">
          <a:extLst>
            <a:ext uri="{FF2B5EF4-FFF2-40B4-BE49-F238E27FC236}">
              <a16:creationId xmlns:a16="http://schemas.microsoft.com/office/drawing/2014/main" id="{00000000-0008-0000-0000-000041020000}"/>
            </a:ext>
          </a:extLst>
        </xdr:cNvPr>
        <xdr:cNvPicPr/>
      </xdr:nvPicPr>
      <xdr:blipFill>
        <a:blip xmlns:r="http://schemas.openxmlformats.org/officeDocument/2006/relationships" r:embed="rId571" cstate="print"/>
        <a:stretch>
          <a:fillRect/>
        </a:stretch>
      </xdr:blipFill>
      <xdr:spPr>
        <a:prstGeom prst="rect">
          <a:avLst/>
        </a:prstGeom>
      </xdr:spPr>
    </xdr:pic>
    <xdr:clientData/>
  </xdr:twoCellAnchor>
  <xdr:twoCellAnchor>
    <xdr:from>
      <xdr:col>25</xdr:col>
      <xdr:colOff>0</xdr:colOff>
      <xdr:row>180</xdr:row>
      <xdr:rowOff>0</xdr:rowOff>
    </xdr:from>
    <xdr:to>
      <xdr:col>26</xdr:col>
      <xdr:colOff>0</xdr:colOff>
      <xdr:row>180</xdr:row>
      <xdr:rowOff>1231688</xdr:rowOff>
    </xdr:to>
    <xdr:pic>
      <xdr:nvPicPr>
        <xdr:cNvPr id="578" name="Image 577" descr="Picture">
          <a:extLst>
            <a:ext uri="{FF2B5EF4-FFF2-40B4-BE49-F238E27FC236}">
              <a16:creationId xmlns:a16="http://schemas.microsoft.com/office/drawing/2014/main" id="{00000000-0008-0000-0000-000042020000}"/>
            </a:ext>
          </a:extLst>
        </xdr:cNvPr>
        <xdr:cNvPicPr/>
      </xdr:nvPicPr>
      <xdr:blipFill>
        <a:blip xmlns:r="http://schemas.openxmlformats.org/officeDocument/2006/relationships" r:embed="rId569" cstate="print"/>
        <a:stretch>
          <a:fillRect/>
        </a:stretch>
      </xdr:blipFill>
      <xdr:spPr>
        <a:prstGeom prst="rect">
          <a:avLst/>
        </a:prstGeom>
      </xdr:spPr>
    </xdr:pic>
    <xdr:clientData/>
  </xdr:twoCellAnchor>
  <xdr:twoCellAnchor>
    <xdr:from>
      <xdr:col>26</xdr:col>
      <xdr:colOff>0</xdr:colOff>
      <xdr:row>180</xdr:row>
      <xdr:rowOff>0</xdr:rowOff>
    </xdr:from>
    <xdr:to>
      <xdr:col>27</xdr:col>
      <xdr:colOff>0</xdr:colOff>
      <xdr:row>180</xdr:row>
      <xdr:rowOff>1231688</xdr:rowOff>
    </xdr:to>
    <xdr:pic>
      <xdr:nvPicPr>
        <xdr:cNvPr id="579" name="Image 578" descr="Picture">
          <a:extLst>
            <a:ext uri="{FF2B5EF4-FFF2-40B4-BE49-F238E27FC236}">
              <a16:creationId xmlns:a16="http://schemas.microsoft.com/office/drawing/2014/main" id="{00000000-0008-0000-0000-000043020000}"/>
            </a:ext>
          </a:extLst>
        </xdr:cNvPr>
        <xdr:cNvPicPr/>
      </xdr:nvPicPr>
      <xdr:blipFill>
        <a:blip xmlns:r="http://schemas.openxmlformats.org/officeDocument/2006/relationships" r:embed="rId572" cstate="print"/>
        <a:stretch>
          <a:fillRect/>
        </a:stretch>
      </xdr:blipFill>
      <xdr:spPr>
        <a:prstGeom prst="rect">
          <a:avLst/>
        </a:prstGeom>
      </xdr:spPr>
    </xdr:pic>
    <xdr:clientData/>
  </xdr:twoCellAnchor>
  <xdr:twoCellAnchor>
    <xdr:from>
      <xdr:col>24</xdr:col>
      <xdr:colOff>0</xdr:colOff>
      <xdr:row>181</xdr:row>
      <xdr:rowOff>0</xdr:rowOff>
    </xdr:from>
    <xdr:to>
      <xdr:col>25</xdr:col>
      <xdr:colOff>0</xdr:colOff>
      <xdr:row>181</xdr:row>
      <xdr:rowOff>1231688</xdr:rowOff>
    </xdr:to>
    <xdr:pic>
      <xdr:nvPicPr>
        <xdr:cNvPr id="580" name="Image 579" descr="Picture">
          <a:extLst>
            <a:ext uri="{FF2B5EF4-FFF2-40B4-BE49-F238E27FC236}">
              <a16:creationId xmlns:a16="http://schemas.microsoft.com/office/drawing/2014/main" id="{00000000-0008-0000-0000-000044020000}"/>
            </a:ext>
          </a:extLst>
        </xdr:cNvPr>
        <xdr:cNvPicPr/>
      </xdr:nvPicPr>
      <xdr:blipFill>
        <a:blip xmlns:r="http://schemas.openxmlformats.org/officeDocument/2006/relationships" r:embed="rId573" cstate="print"/>
        <a:stretch>
          <a:fillRect/>
        </a:stretch>
      </xdr:blipFill>
      <xdr:spPr>
        <a:prstGeom prst="rect">
          <a:avLst/>
        </a:prstGeom>
      </xdr:spPr>
    </xdr:pic>
    <xdr:clientData/>
  </xdr:twoCellAnchor>
  <xdr:twoCellAnchor>
    <xdr:from>
      <xdr:col>25</xdr:col>
      <xdr:colOff>0</xdr:colOff>
      <xdr:row>181</xdr:row>
      <xdr:rowOff>0</xdr:rowOff>
    </xdr:from>
    <xdr:to>
      <xdr:col>26</xdr:col>
      <xdr:colOff>0</xdr:colOff>
      <xdr:row>181</xdr:row>
      <xdr:rowOff>1231688</xdr:rowOff>
    </xdr:to>
    <xdr:pic>
      <xdr:nvPicPr>
        <xdr:cNvPr id="581" name="Image 580" descr="Picture">
          <a:extLst>
            <a:ext uri="{FF2B5EF4-FFF2-40B4-BE49-F238E27FC236}">
              <a16:creationId xmlns:a16="http://schemas.microsoft.com/office/drawing/2014/main" id="{00000000-0008-0000-0000-000045020000}"/>
            </a:ext>
          </a:extLst>
        </xdr:cNvPr>
        <xdr:cNvPicPr/>
      </xdr:nvPicPr>
      <xdr:blipFill>
        <a:blip xmlns:r="http://schemas.openxmlformats.org/officeDocument/2006/relationships" r:embed="rId574" cstate="print"/>
        <a:stretch>
          <a:fillRect/>
        </a:stretch>
      </xdr:blipFill>
      <xdr:spPr>
        <a:prstGeom prst="rect">
          <a:avLst/>
        </a:prstGeom>
      </xdr:spPr>
    </xdr:pic>
    <xdr:clientData/>
  </xdr:twoCellAnchor>
  <xdr:twoCellAnchor>
    <xdr:from>
      <xdr:col>26</xdr:col>
      <xdr:colOff>0</xdr:colOff>
      <xdr:row>181</xdr:row>
      <xdr:rowOff>0</xdr:rowOff>
    </xdr:from>
    <xdr:to>
      <xdr:col>27</xdr:col>
      <xdr:colOff>0</xdr:colOff>
      <xdr:row>181</xdr:row>
      <xdr:rowOff>1231688</xdr:rowOff>
    </xdr:to>
    <xdr:pic>
      <xdr:nvPicPr>
        <xdr:cNvPr id="582" name="Image 581" descr="Picture">
          <a:extLst>
            <a:ext uri="{FF2B5EF4-FFF2-40B4-BE49-F238E27FC236}">
              <a16:creationId xmlns:a16="http://schemas.microsoft.com/office/drawing/2014/main" id="{00000000-0008-0000-0000-000046020000}"/>
            </a:ext>
          </a:extLst>
        </xdr:cNvPr>
        <xdr:cNvPicPr/>
      </xdr:nvPicPr>
      <xdr:blipFill>
        <a:blip xmlns:r="http://schemas.openxmlformats.org/officeDocument/2006/relationships" r:embed="rId575" cstate="print"/>
        <a:stretch>
          <a:fillRect/>
        </a:stretch>
      </xdr:blipFill>
      <xdr:spPr>
        <a:prstGeom prst="rect">
          <a:avLst/>
        </a:prstGeom>
      </xdr:spPr>
    </xdr:pic>
    <xdr:clientData/>
  </xdr:twoCellAnchor>
  <xdr:twoCellAnchor>
    <xdr:from>
      <xdr:col>24</xdr:col>
      <xdr:colOff>0</xdr:colOff>
      <xdr:row>182</xdr:row>
      <xdr:rowOff>0</xdr:rowOff>
    </xdr:from>
    <xdr:to>
      <xdr:col>25</xdr:col>
      <xdr:colOff>0</xdr:colOff>
      <xdr:row>182</xdr:row>
      <xdr:rowOff>1231688</xdr:rowOff>
    </xdr:to>
    <xdr:pic>
      <xdr:nvPicPr>
        <xdr:cNvPr id="583" name="Image 582" descr="Picture">
          <a:extLst>
            <a:ext uri="{FF2B5EF4-FFF2-40B4-BE49-F238E27FC236}">
              <a16:creationId xmlns:a16="http://schemas.microsoft.com/office/drawing/2014/main" id="{00000000-0008-0000-0000-000047020000}"/>
            </a:ext>
          </a:extLst>
        </xdr:cNvPr>
        <xdr:cNvPicPr/>
      </xdr:nvPicPr>
      <xdr:blipFill>
        <a:blip xmlns:r="http://schemas.openxmlformats.org/officeDocument/2006/relationships" r:embed="rId576" cstate="print"/>
        <a:stretch>
          <a:fillRect/>
        </a:stretch>
      </xdr:blipFill>
      <xdr:spPr>
        <a:prstGeom prst="rect">
          <a:avLst/>
        </a:prstGeom>
      </xdr:spPr>
    </xdr:pic>
    <xdr:clientData/>
  </xdr:twoCellAnchor>
  <xdr:twoCellAnchor>
    <xdr:from>
      <xdr:col>25</xdr:col>
      <xdr:colOff>0</xdr:colOff>
      <xdr:row>182</xdr:row>
      <xdr:rowOff>0</xdr:rowOff>
    </xdr:from>
    <xdr:to>
      <xdr:col>26</xdr:col>
      <xdr:colOff>0</xdr:colOff>
      <xdr:row>182</xdr:row>
      <xdr:rowOff>1231688</xdr:rowOff>
    </xdr:to>
    <xdr:pic>
      <xdr:nvPicPr>
        <xdr:cNvPr id="584" name="Image 583" descr="Picture">
          <a:extLst>
            <a:ext uri="{FF2B5EF4-FFF2-40B4-BE49-F238E27FC236}">
              <a16:creationId xmlns:a16="http://schemas.microsoft.com/office/drawing/2014/main" id="{00000000-0008-0000-0000-000048020000}"/>
            </a:ext>
          </a:extLst>
        </xdr:cNvPr>
        <xdr:cNvPicPr/>
      </xdr:nvPicPr>
      <xdr:blipFill>
        <a:blip xmlns:r="http://schemas.openxmlformats.org/officeDocument/2006/relationships" r:embed="rId577" cstate="print"/>
        <a:stretch>
          <a:fillRect/>
        </a:stretch>
      </xdr:blipFill>
      <xdr:spPr>
        <a:prstGeom prst="rect">
          <a:avLst/>
        </a:prstGeom>
      </xdr:spPr>
    </xdr:pic>
    <xdr:clientData/>
  </xdr:twoCellAnchor>
  <xdr:twoCellAnchor>
    <xdr:from>
      <xdr:col>26</xdr:col>
      <xdr:colOff>0</xdr:colOff>
      <xdr:row>182</xdr:row>
      <xdr:rowOff>0</xdr:rowOff>
    </xdr:from>
    <xdr:to>
      <xdr:col>27</xdr:col>
      <xdr:colOff>0</xdr:colOff>
      <xdr:row>182</xdr:row>
      <xdr:rowOff>1231688</xdr:rowOff>
    </xdr:to>
    <xdr:pic>
      <xdr:nvPicPr>
        <xdr:cNvPr id="585" name="Image 584" descr="Picture">
          <a:extLst>
            <a:ext uri="{FF2B5EF4-FFF2-40B4-BE49-F238E27FC236}">
              <a16:creationId xmlns:a16="http://schemas.microsoft.com/office/drawing/2014/main" id="{00000000-0008-0000-0000-000049020000}"/>
            </a:ext>
          </a:extLst>
        </xdr:cNvPr>
        <xdr:cNvPicPr/>
      </xdr:nvPicPr>
      <xdr:blipFill>
        <a:blip xmlns:r="http://schemas.openxmlformats.org/officeDocument/2006/relationships" r:embed="rId578" cstate="print"/>
        <a:stretch>
          <a:fillRect/>
        </a:stretch>
      </xdr:blipFill>
      <xdr:spPr>
        <a:prstGeom prst="rect">
          <a:avLst/>
        </a:prstGeom>
      </xdr:spPr>
    </xdr:pic>
    <xdr:clientData/>
  </xdr:twoCellAnchor>
  <xdr:twoCellAnchor>
    <xdr:from>
      <xdr:col>24</xdr:col>
      <xdr:colOff>0</xdr:colOff>
      <xdr:row>183</xdr:row>
      <xdr:rowOff>0</xdr:rowOff>
    </xdr:from>
    <xdr:to>
      <xdr:col>25</xdr:col>
      <xdr:colOff>0</xdr:colOff>
      <xdr:row>183</xdr:row>
      <xdr:rowOff>1231688</xdr:rowOff>
    </xdr:to>
    <xdr:pic>
      <xdr:nvPicPr>
        <xdr:cNvPr id="586" name="Image 585" descr="Picture">
          <a:extLst>
            <a:ext uri="{FF2B5EF4-FFF2-40B4-BE49-F238E27FC236}">
              <a16:creationId xmlns:a16="http://schemas.microsoft.com/office/drawing/2014/main" id="{00000000-0008-0000-0000-00004A020000}"/>
            </a:ext>
          </a:extLst>
        </xdr:cNvPr>
        <xdr:cNvPicPr/>
      </xdr:nvPicPr>
      <xdr:blipFill>
        <a:blip xmlns:r="http://schemas.openxmlformats.org/officeDocument/2006/relationships" r:embed="rId579" cstate="print"/>
        <a:stretch>
          <a:fillRect/>
        </a:stretch>
      </xdr:blipFill>
      <xdr:spPr>
        <a:prstGeom prst="rect">
          <a:avLst/>
        </a:prstGeom>
      </xdr:spPr>
    </xdr:pic>
    <xdr:clientData/>
  </xdr:twoCellAnchor>
  <xdr:twoCellAnchor>
    <xdr:from>
      <xdr:col>25</xdr:col>
      <xdr:colOff>0</xdr:colOff>
      <xdr:row>183</xdr:row>
      <xdr:rowOff>0</xdr:rowOff>
    </xdr:from>
    <xdr:to>
      <xdr:col>26</xdr:col>
      <xdr:colOff>0</xdr:colOff>
      <xdr:row>183</xdr:row>
      <xdr:rowOff>1231688</xdr:rowOff>
    </xdr:to>
    <xdr:pic>
      <xdr:nvPicPr>
        <xdr:cNvPr id="587" name="Image 586" descr="Picture">
          <a:extLst>
            <a:ext uri="{FF2B5EF4-FFF2-40B4-BE49-F238E27FC236}">
              <a16:creationId xmlns:a16="http://schemas.microsoft.com/office/drawing/2014/main" id="{00000000-0008-0000-0000-00004B020000}"/>
            </a:ext>
          </a:extLst>
        </xdr:cNvPr>
        <xdr:cNvPicPr/>
      </xdr:nvPicPr>
      <xdr:blipFill>
        <a:blip xmlns:r="http://schemas.openxmlformats.org/officeDocument/2006/relationships" r:embed="rId580" cstate="print"/>
        <a:stretch>
          <a:fillRect/>
        </a:stretch>
      </xdr:blipFill>
      <xdr:spPr>
        <a:prstGeom prst="rect">
          <a:avLst/>
        </a:prstGeom>
      </xdr:spPr>
    </xdr:pic>
    <xdr:clientData/>
  </xdr:twoCellAnchor>
  <xdr:twoCellAnchor>
    <xdr:from>
      <xdr:col>26</xdr:col>
      <xdr:colOff>0</xdr:colOff>
      <xdr:row>183</xdr:row>
      <xdr:rowOff>0</xdr:rowOff>
    </xdr:from>
    <xdr:to>
      <xdr:col>27</xdr:col>
      <xdr:colOff>0</xdr:colOff>
      <xdr:row>183</xdr:row>
      <xdr:rowOff>1231688</xdr:rowOff>
    </xdr:to>
    <xdr:pic>
      <xdr:nvPicPr>
        <xdr:cNvPr id="588" name="Image 587" descr="Picture">
          <a:extLst>
            <a:ext uri="{FF2B5EF4-FFF2-40B4-BE49-F238E27FC236}">
              <a16:creationId xmlns:a16="http://schemas.microsoft.com/office/drawing/2014/main" id="{00000000-0008-0000-0000-00004C020000}"/>
            </a:ext>
          </a:extLst>
        </xdr:cNvPr>
        <xdr:cNvPicPr/>
      </xdr:nvPicPr>
      <xdr:blipFill>
        <a:blip xmlns:r="http://schemas.openxmlformats.org/officeDocument/2006/relationships" r:embed="rId581" cstate="print"/>
        <a:stretch>
          <a:fillRect/>
        </a:stretch>
      </xdr:blipFill>
      <xdr:spPr>
        <a:prstGeom prst="rect">
          <a:avLst/>
        </a:prstGeom>
      </xdr:spPr>
    </xdr:pic>
    <xdr:clientData/>
  </xdr:twoCellAnchor>
  <xdr:twoCellAnchor>
    <xdr:from>
      <xdr:col>24</xdr:col>
      <xdr:colOff>0</xdr:colOff>
      <xdr:row>184</xdr:row>
      <xdr:rowOff>0</xdr:rowOff>
    </xdr:from>
    <xdr:to>
      <xdr:col>25</xdr:col>
      <xdr:colOff>0</xdr:colOff>
      <xdr:row>184</xdr:row>
      <xdr:rowOff>1231688</xdr:rowOff>
    </xdr:to>
    <xdr:pic>
      <xdr:nvPicPr>
        <xdr:cNvPr id="589" name="Image 588" descr="Picture">
          <a:extLst>
            <a:ext uri="{FF2B5EF4-FFF2-40B4-BE49-F238E27FC236}">
              <a16:creationId xmlns:a16="http://schemas.microsoft.com/office/drawing/2014/main" id="{00000000-0008-0000-0000-00004D020000}"/>
            </a:ext>
          </a:extLst>
        </xdr:cNvPr>
        <xdr:cNvPicPr/>
      </xdr:nvPicPr>
      <xdr:blipFill>
        <a:blip xmlns:r="http://schemas.openxmlformats.org/officeDocument/2006/relationships" r:embed="rId582" cstate="print"/>
        <a:stretch>
          <a:fillRect/>
        </a:stretch>
      </xdr:blipFill>
      <xdr:spPr>
        <a:prstGeom prst="rect">
          <a:avLst/>
        </a:prstGeom>
      </xdr:spPr>
    </xdr:pic>
    <xdr:clientData/>
  </xdr:twoCellAnchor>
  <xdr:twoCellAnchor>
    <xdr:from>
      <xdr:col>25</xdr:col>
      <xdr:colOff>0</xdr:colOff>
      <xdr:row>184</xdr:row>
      <xdr:rowOff>0</xdr:rowOff>
    </xdr:from>
    <xdr:to>
      <xdr:col>25</xdr:col>
      <xdr:colOff>971550</xdr:colOff>
      <xdr:row>184</xdr:row>
      <xdr:rowOff>1231688</xdr:rowOff>
    </xdr:to>
    <xdr:pic>
      <xdr:nvPicPr>
        <xdr:cNvPr id="590" name="Image 589" descr="Picture">
          <a:extLst>
            <a:ext uri="{FF2B5EF4-FFF2-40B4-BE49-F238E27FC236}">
              <a16:creationId xmlns:a16="http://schemas.microsoft.com/office/drawing/2014/main" id="{00000000-0008-0000-0000-00004E020000}"/>
            </a:ext>
          </a:extLst>
        </xdr:cNvPr>
        <xdr:cNvPicPr/>
      </xdr:nvPicPr>
      <xdr:blipFill>
        <a:blip xmlns:r="http://schemas.openxmlformats.org/officeDocument/2006/relationships" r:embed="rId583" cstate="print"/>
        <a:stretch>
          <a:fillRect/>
        </a:stretch>
      </xdr:blipFill>
      <xdr:spPr>
        <a:prstGeom prst="rect">
          <a:avLst/>
        </a:prstGeom>
      </xdr:spPr>
    </xdr:pic>
    <xdr:clientData/>
  </xdr:twoCellAnchor>
  <xdr:twoCellAnchor>
    <xdr:from>
      <xdr:col>25</xdr:col>
      <xdr:colOff>0</xdr:colOff>
      <xdr:row>184</xdr:row>
      <xdr:rowOff>0</xdr:rowOff>
    </xdr:from>
    <xdr:to>
      <xdr:col>25</xdr:col>
      <xdr:colOff>1581150</xdr:colOff>
      <xdr:row>184</xdr:row>
      <xdr:rowOff>1231688</xdr:rowOff>
    </xdr:to>
    <xdr:pic>
      <xdr:nvPicPr>
        <xdr:cNvPr id="591" name="Image 590" descr="Picture">
          <a:extLst>
            <a:ext uri="{FF2B5EF4-FFF2-40B4-BE49-F238E27FC236}">
              <a16:creationId xmlns:a16="http://schemas.microsoft.com/office/drawing/2014/main" id="{00000000-0008-0000-0000-00004F020000}"/>
            </a:ext>
          </a:extLst>
        </xdr:cNvPr>
        <xdr:cNvPicPr/>
      </xdr:nvPicPr>
      <xdr:blipFill>
        <a:blip xmlns:r="http://schemas.openxmlformats.org/officeDocument/2006/relationships" r:embed="rId584" cstate="print"/>
        <a:stretch>
          <a:fillRect/>
        </a:stretch>
      </xdr:blipFill>
      <xdr:spPr>
        <a:prstGeom prst="rect">
          <a:avLst/>
        </a:prstGeom>
      </xdr:spPr>
    </xdr:pic>
    <xdr:clientData/>
  </xdr:twoCellAnchor>
  <xdr:twoCellAnchor>
    <xdr:from>
      <xdr:col>25</xdr:col>
      <xdr:colOff>0</xdr:colOff>
      <xdr:row>184</xdr:row>
      <xdr:rowOff>0</xdr:rowOff>
    </xdr:from>
    <xdr:to>
      <xdr:col>26</xdr:col>
      <xdr:colOff>0</xdr:colOff>
      <xdr:row>184</xdr:row>
      <xdr:rowOff>1231688</xdr:rowOff>
    </xdr:to>
    <xdr:pic>
      <xdr:nvPicPr>
        <xdr:cNvPr id="592" name="Image 591" descr="Picture">
          <a:extLst>
            <a:ext uri="{FF2B5EF4-FFF2-40B4-BE49-F238E27FC236}">
              <a16:creationId xmlns:a16="http://schemas.microsoft.com/office/drawing/2014/main" id="{00000000-0008-0000-0000-000050020000}"/>
            </a:ext>
          </a:extLst>
        </xdr:cNvPr>
        <xdr:cNvPicPr/>
      </xdr:nvPicPr>
      <xdr:blipFill>
        <a:blip xmlns:r="http://schemas.openxmlformats.org/officeDocument/2006/relationships" r:embed="rId585" cstate="print"/>
        <a:stretch>
          <a:fillRect/>
        </a:stretch>
      </xdr:blipFill>
      <xdr:spPr>
        <a:prstGeom prst="rect">
          <a:avLst/>
        </a:prstGeom>
      </xdr:spPr>
    </xdr:pic>
    <xdr:clientData/>
  </xdr:twoCellAnchor>
  <xdr:twoCellAnchor>
    <xdr:from>
      <xdr:col>26</xdr:col>
      <xdr:colOff>0</xdr:colOff>
      <xdr:row>184</xdr:row>
      <xdr:rowOff>0</xdr:rowOff>
    </xdr:from>
    <xdr:to>
      <xdr:col>27</xdr:col>
      <xdr:colOff>0</xdr:colOff>
      <xdr:row>184</xdr:row>
      <xdr:rowOff>1231688</xdr:rowOff>
    </xdr:to>
    <xdr:pic>
      <xdr:nvPicPr>
        <xdr:cNvPr id="593" name="Image 592" descr="Picture">
          <a:extLst>
            <a:ext uri="{FF2B5EF4-FFF2-40B4-BE49-F238E27FC236}">
              <a16:creationId xmlns:a16="http://schemas.microsoft.com/office/drawing/2014/main" id="{00000000-0008-0000-0000-000051020000}"/>
            </a:ext>
          </a:extLst>
        </xdr:cNvPr>
        <xdr:cNvPicPr/>
      </xdr:nvPicPr>
      <xdr:blipFill>
        <a:blip xmlns:r="http://schemas.openxmlformats.org/officeDocument/2006/relationships" r:embed="rId586" cstate="print"/>
        <a:stretch>
          <a:fillRect/>
        </a:stretch>
      </xdr:blipFill>
      <xdr:spPr>
        <a:prstGeom prst="rect">
          <a:avLst/>
        </a:prstGeom>
      </xdr:spPr>
    </xdr:pic>
    <xdr:clientData/>
  </xdr:twoCellAnchor>
  <xdr:twoCellAnchor>
    <xdr:from>
      <xdr:col>24</xdr:col>
      <xdr:colOff>0</xdr:colOff>
      <xdr:row>185</xdr:row>
      <xdr:rowOff>0</xdr:rowOff>
    </xdr:from>
    <xdr:to>
      <xdr:col>25</xdr:col>
      <xdr:colOff>0</xdr:colOff>
      <xdr:row>185</xdr:row>
      <xdr:rowOff>1231688</xdr:rowOff>
    </xdr:to>
    <xdr:pic>
      <xdr:nvPicPr>
        <xdr:cNvPr id="594" name="Image 593" descr="Picture">
          <a:extLst>
            <a:ext uri="{FF2B5EF4-FFF2-40B4-BE49-F238E27FC236}">
              <a16:creationId xmlns:a16="http://schemas.microsoft.com/office/drawing/2014/main" id="{00000000-0008-0000-0000-000052020000}"/>
            </a:ext>
          </a:extLst>
        </xdr:cNvPr>
        <xdr:cNvPicPr/>
      </xdr:nvPicPr>
      <xdr:blipFill>
        <a:blip xmlns:r="http://schemas.openxmlformats.org/officeDocument/2006/relationships" r:embed="rId587" cstate="print"/>
        <a:stretch>
          <a:fillRect/>
        </a:stretch>
      </xdr:blipFill>
      <xdr:spPr>
        <a:prstGeom prst="rect">
          <a:avLst/>
        </a:prstGeom>
      </xdr:spPr>
    </xdr:pic>
    <xdr:clientData/>
  </xdr:twoCellAnchor>
  <xdr:twoCellAnchor>
    <xdr:from>
      <xdr:col>25</xdr:col>
      <xdr:colOff>0</xdr:colOff>
      <xdr:row>185</xdr:row>
      <xdr:rowOff>0</xdr:rowOff>
    </xdr:from>
    <xdr:to>
      <xdr:col>26</xdr:col>
      <xdr:colOff>0</xdr:colOff>
      <xdr:row>185</xdr:row>
      <xdr:rowOff>1231688</xdr:rowOff>
    </xdr:to>
    <xdr:pic>
      <xdr:nvPicPr>
        <xdr:cNvPr id="595" name="Image 594" descr="Picture">
          <a:extLst>
            <a:ext uri="{FF2B5EF4-FFF2-40B4-BE49-F238E27FC236}">
              <a16:creationId xmlns:a16="http://schemas.microsoft.com/office/drawing/2014/main" id="{00000000-0008-0000-0000-000053020000}"/>
            </a:ext>
          </a:extLst>
        </xdr:cNvPr>
        <xdr:cNvPicPr/>
      </xdr:nvPicPr>
      <xdr:blipFill>
        <a:blip xmlns:r="http://schemas.openxmlformats.org/officeDocument/2006/relationships" r:embed="rId588" cstate="print"/>
        <a:stretch>
          <a:fillRect/>
        </a:stretch>
      </xdr:blipFill>
      <xdr:spPr>
        <a:prstGeom prst="rect">
          <a:avLst/>
        </a:prstGeom>
      </xdr:spPr>
    </xdr:pic>
    <xdr:clientData/>
  </xdr:twoCellAnchor>
  <xdr:twoCellAnchor>
    <xdr:from>
      <xdr:col>26</xdr:col>
      <xdr:colOff>0</xdr:colOff>
      <xdr:row>185</xdr:row>
      <xdr:rowOff>0</xdr:rowOff>
    </xdr:from>
    <xdr:to>
      <xdr:col>27</xdr:col>
      <xdr:colOff>0</xdr:colOff>
      <xdr:row>185</xdr:row>
      <xdr:rowOff>1231688</xdr:rowOff>
    </xdr:to>
    <xdr:pic>
      <xdr:nvPicPr>
        <xdr:cNvPr id="596" name="Image 595" descr="Picture">
          <a:extLst>
            <a:ext uri="{FF2B5EF4-FFF2-40B4-BE49-F238E27FC236}">
              <a16:creationId xmlns:a16="http://schemas.microsoft.com/office/drawing/2014/main" id="{00000000-0008-0000-0000-000054020000}"/>
            </a:ext>
          </a:extLst>
        </xdr:cNvPr>
        <xdr:cNvPicPr/>
      </xdr:nvPicPr>
      <xdr:blipFill>
        <a:blip xmlns:r="http://schemas.openxmlformats.org/officeDocument/2006/relationships" r:embed="rId589" cstate="print"/>
        <a:stretch>
          <a:fillRect/>
        </a:stretch>
      </xdr:blipFill>
      <xdr:spPr>
        <a:prstGeom prst="rect">
          <a:avLst/>
        </a:prstGeom>
      </xdr:spPr>
    </xdr:pic>
    <xdr:clientData/>
  </xdr:twoCellAnchor>
  <xdr:twoCellAnchor>
    <xdr:from>
      <xdr:col>24</xdr:col>
      <xdr:colOff>0</xdr:colOff>
      <xdr:row>186</xdr:row>
      <xdr:rowOff>0</xdr:rowOff>
    </xdr:from>
    <xdr:to>
      <xdr:col>25</xdr:col>
      <xdr:colOff>0</xdr:colOff>
      <xdr:row>186</xdr:row>
      <xdr:rowOff>1231688</xdr:rowOff>
    </xdr:to>
    <xdr:pic>
      <xdr:nvPicPr>
        <xdr:cNvPr id="597" name="Image 596" descr="Picture">
          <a:extLst>
            <a:ext uri="{FF2B5EF4-FFF2-40B4-BE49-F238E27FC236}">
              <a16:creationId xmlns:a16="http://schemas.microsoft.com/office/drawing/2014/main" id="{00000000-0008-0000-0000-000055020000}"/>
            </a:ext>
          </a:extLst>
        </xdr:cNvPr>
        <xdr:cNvPicPr/>
      </xdr:nvPicPr>
      <xdr:blipFill>
        <a:blip xmlns:r="http://schemas.openxmlformats.org/officeDocument/2006/relationships" r:embed="rId590" cstate="print"/>
        <a:stretch>
          <a:fillRect/>
        </a:stretch>
      </xdr:blipFill>
      <xdr:spPr>
        <a:prstGeom prst="rect">
          <a:avLst/>
        </a:prstGeom>
      </xdr:spPr>
    </xdr:pic>
    <xdr:clientData/>
  </xdr:twoCellAnchor>
  <xdr:twoCellAnchor>
    <xdr:from>
      <xdr:col>25</xdr:col>
      <xdr:colOff>0</xdr:colOff>
      <xdr:row>186</xdr:row>
      <xdr:rowOff>0</xdr:rowOff>
    </xdr:from>
    <xdr:to>
      <xdr:col>26</xdr:col>
      <xdr:colOff>0</xdr:colOff>
      <xdr:row>186</xdr:row>
      <xdr:rowOff>1231688</xdr:rowOff>
    </xdr:to>
    <xdr:pic>
      <xdr:nvPicPr>
        <xdr:cNvPr id="598" name="Image 597" descr="Picture">
          <a:extLst>
            <a:ext uri="{FF2B5EF4-FFF2-40B4-BE49-F238E27FC236}">
              <a16:creationId xmlns:a16="http://schemas.microsoft.com/office/drawing/2014/main" id="{00000000-0008-0000-0000-000056020000}"/>
            </a:ext>
          </a:extLst>
        </xdr:cNvPr>
        <xdr:cNvPicPr/>
      </xdr:nvPicPr>
      <xdr:blipFill>
        <a:blip xmlns:r="http://schemas.openxmlformats.org/officeDocument/2006/relationships" r:embed="rId591" cstate="print"/>
        <a:stretch>
          <a:fillRect/>
        </a:stretch>
      </xdr:blipFill>
      <xdr:spPr>
        <a:prstGeom prst="rect">
          <a:avLst/>
        </a:prstGeom>
      </xdr:spPr>
    </xdr:pic>
    <xdr:clientData/>
  </xdr:twoCellAnchor>
  <xdr:twoCellAnchor>
    <xdr:from>
      <xdr:col>26</xdr:col>
      <xdr:colOff>0</xdr:colOff>
      <xdr:row>186</xdr:row>
      <xdr:rowOff>0</xdr:rowOff>
    </xdr:from>
    <xdr:to>
      <xdr:col>27</xdr:col>
      <xdr:colOff>0</xdr:colOff>
      <xdr:row>186</xdr:row>
      <xdr:rowOff>1231688</xdr:rowOff>
    </xdr:to>
    <xdr:pic>
      <xdr:nvPicPr>
        <xdr:cNvPr id="599" name="Image 598" descr="Picture">
          <a:extLst>
            <a:ext uri="{FF2B5EF4-FFF2-40B4-BE49-F238E27FC236}">
              <a16:creationId xmlns:a16="http://schemas.microsoft.com/office/drawing/2014/main" id="{00000000-0008-0000-0000-000057020000}"/>
            </a:ext>
          </a:extLst>
        </xdr:cNvPr>
        <xdr:cNvPicPr/>
      </xdr:nvPicPr>
      <xdr:blipFill>
        <a:blip xmlns:r="http://schemas.openxmlformats.org/officeDocument/2006/relationships" r:embed="rId592" cstate="print"/>
        <a:stretch>
          <a:fillRect/>
        </a:stretch>
      </xdr:blipFill>
      <xdr:spPr>
        <a:prstGeom prst="rect">
          <a:avLst/>
        </a:prstGeom>
      </xdr:spPr>
    </xdr:pic>
    <xdr:clientData/>
  </xdr:twoCellAnchor>
  <xdr:twoCellAnchor>
    <xdr:from>
      <xdr:col>24</xdr:col>
      <xdr:colOff>0</xdr:colOff>
      <xdr:row>187</xdr:row>
      <xdr:rowOff>0</xdr:rowOff>
    </xdr:from>
    <xdr:to>
      <xdr:col>25</xdr:col>
      <xdr:colOff>0</xdr:colOff>
      <xdr:row>188</xdr:row>
      <xdr:rowOff>33866</xdr:rowOff>
    </xdr:to>
    <xdr:pic>
      <xdr:nvPicPr>
        <xdr:cNvPr id="600" name="Image 599" descr="Picture">
          <a:extLst>
            <a:ext uri="{FF2B5EF4-FFF2-40B4-BE49-F238E27FC236}">
              <a16:creationId xmlns:a16="http://schemas.microsoft.com/office/drawing/2014/main" id="{00000000-0008-0000-0000-000058020000}"/>
            </a:ext>
          </a:extLst>
        </xdr:cNvPr>
        <xdr:cNvPicPr/>
      </xdr:nvPicPr>
      <xdr:blipFill>
        <a:blip xmlns:r="http://schemas.openxmlformats.org/officeDocument/2006/relationships" r:embed="rId593" cstate="print"/>
        <a:stretch>
          <a:fillRect/>
        </a:stretch>
      </xdr:blipFill>
      <xdr:spPr>
        <a:prstGeom prst="rect">
          <a:avLst/>
        </a:prstGeom>
      </xdr:spPr>
    </xdr:pic>
    <xdr:clientData/>
  </xdr:twoCellAnchor>
  <xdr:twoCellAnchor>
    <xdr:from>
      <xdr:col>25</xdr:col>
      <xdr:colOff>0</xdr:colOff>
      <xdr:row>187</xdr:row>
      <xdr:rowOff>0</xdr:rowOff>
    </xdr:from>
    <xdr:to>
      <xdr:col>26</xdr:col>
      <xdr:colOff>0</xdr:colOff>
      <xdr:row>188</xdr:row>
      <xdr:rowOff>33866</xdr:rowOff>
    </xdr:to>
    <xdr:pic>
      <xdr:nvPicPr>
        <xdr:cNvPr id="601" name="Image 600" descr="Picture">
          <a:extLst>
            <a:ext uri="{FF2B5EF4-FFF2-40B4-BE49-F238E27FC236}">
              <a16:creationId xmlns:a16="http://schemas.microsoft.com/office/drawing/2014/main" id="{00000000-0008-0000-0000-000059020000}"/>
            </a:ext>
          </a:extLst>
        </xdr:cNvPr>
        <xdr:cNvPicPr/>
      </xdr:nvPicPr>
      <xdr:blipFill>
        <a:blip xmlns:r="http://schemas.openxmlformats.org/officeDocument/2006/relationships" r:embed="rId594" cstate="print"/>
        <a:stretch>
          <a:fillRect/>
        </a:stretch>
      </xdr:blipFill>
      <xdr:spPr>
        <a:prstGeom prst="rect">
          <a:avLst/>
        </a:prstGeom>
      </xdr:spPr>
    </xdr:pic>
    <xdr:clientData/>
  </xdr:twoCellAnchor>
  <xdr:twoCellAnchor>
    <xdr:from>
      <xdr:col>26</xdr:col>
      <xdr:colOff>0</xdr:colOff>
      <xdr:row>187</xdr:row>
      <xdr:rowOff>0</xdr:rowOff>
    </xdr:from>
    <xdr:to>
      <xdr:col>27</xdr:col>
      <xdr:colOff>0</xdr:colOff>
      <xdr:row>188</xdr:row>
      <xdr:rowOff>33866</xdr:rowOff>
    </xdr:to>
    <xdr:pic>
      <xdr:nvPicPr>
        <xdr:cNvPr id="602" name="Image 601" descr="Picture">
          <a:extLst>
            <a:ext uri="{FF2B5EF4-FFF2-40B4-BE49-F238E27FC236}">
              <a16:creationId xmlns:a16="http://schemas.microsoft.com/office/drawing/2014/main" id="{00000000-0008-0000-0000-00005A020000}"/>
            </a:ext>
          </a:extLst>
        </xdr:cNvPr>
        <xdr:cNvPicPr/>
      </xdr:nvPicPr>
      <xdr:blipFill>
        <a:blip xmlns:r="http://schemas.openxmlformats.org/officeDocument/2006/relationships" r:embed="rId595" cstate="print"/>
        <a:stretch>
          <a:fillRect/>
        </a:stretch>
      </xdr:blipFill>
      <xdr:spPr>
        <a:prstGeom prst="rect">
          <a:avLst/>
        </a:prstGeom>
      </xdr:spPr>
    </xdr:pic>
    <xdr:clientData/>
  </xdr:twoCellAnchor>
  <xdr:twoCellAnchor>
    <xdr:from>
      <xdr:col>24</xdr:col>
      <xdr:colOff>0</xdr:colOff>
      <xdr:row>188</xdr:row>
      <xdr:rowOff>0</xdr:rowOff>
    </xdr:from>
    <xdr:to>
      <xdr:col>25</xdr:col>
      <xdr:colOff>0</xdr:colOff>
      <xdr:row>188</xdr:row>
      <xdr:rowOff>1231688</xdr:rowOff>
    </xdr:to>
    <xdr:pic>
      <xdr:nvPicPr>
        <xdr:cNvPr id="603" name="Image 602" descr="Picture">
          <a:extLst>
            <a:ext uri="{FF2B5EF4-FFF2-40B4-BE49-F238E27FC236}">
              <a16:creationId xmlns:a16="http://schemas.microsoft.com/office/drawing/2014/main" id="{00000000-0008-0000-0000-00005B020000}"/>
            </a:ext>
          </a:extLst>
        </xdr:cNvPr>
        <xdr:cNvPicPr/>
      </xdr:nvPicPr>
      <xdr:blipFill>
        <a:blip xmlns:r="http://schemas.openxmlformats.org/officeDocument/2006/relationships" r:embed="rId596" cstate="print"/>
        <a:stretch>
          <a:fillRect/>
        </a:stretch>
      </xdr:blipFill>
      <xdr:spPr>
        <a:prstGeom prst="rect">
          <a:avLst/>
        </a:prstGeom>
      </xdr:spPr>
    </xdr:pic>
    <xdr:clientData/>
  </xdr:twoCellAnchor>
  <xdr:twoCellAnchor>
    <xdr:from>
      <xdr:col>25</xdr:col>
      <xdr:colOff>0</xdr:colOff>
      <xdr:row>188</xdr:row>
      <xdr:rowOff>0</xdr:rowOff>
    </xdr:from>
    <xdr:to>
      <xdr:col>26</xdr:col>
      <xdr:colOff>0</xdr:colOff>
      <xdr:row>188</xdr:row>
      <xdr:rowOff>1231688</xdr:rowOff>
    </xdr:to>
    <xdr:pic>
      <xdr:nvPicPr>
        <xdr:cNvPr id="604" name="Image 603" descr="Picture">
          <a:extLst>
            <a:ext uri="{FF2B5EF4-FFF2-40B4-BE49-F238E27FC236}">
              <a16:creationId xmlns:a16="http://schemas.microsoft.com/office/drawing/2014/main" id="{00000000-0008-0000-0000-00005C020000}"/>
            </a:ext>
          </a:extLst>
        </xdr:cNvPr>
        <xdr:cNvPicPr/>
      </xdr:nvPicPr>
      <xdr:blipFill>
        <a:blip xmlns:r="http://schemas.openxmlformats.org/officeDocument/2006/relationships" r:embed="rId597" cstate="print"/>
        <a:stretch>
          <a:fillRect/>
        </a:stretch>
      </xdr:blipFill>
      <xdr:spPr>
        <a:prstGeom prst="rect">
          <a:avLst/>
        </a:prstGeom>
      </xdr:spPr>
    </xdr:pic>
    <xdr:clientData/>
  </xdr:twoCellAnchor>
  <xdr:twoCellAnchor>
    <xdr:from>
      <xdr:col>26</xdr:col>
      <xdr:colOff>0</xdr:colOff>
      <xdr:row>188</xdr:row>
      <xdr:rowOff>0</xdr:rowOff>
    </xdr:from>
    <xdr:to>
      <xdr:col>27</xdr:col>
      <xdr:colOff>0</xdr:colOff>
      <xdr:row>188</xdr:row>
      <xdr:rowOff>1231688</xdr:rowOff>
    </xdr:to>
    <xdr:pic>
      <xdr:nvPicPr>
        <xdr:cNvPr id="605" name="Image 604" descr="Picture">
          <a:extLst>
            <a:ext uri="{FF2B5EF4-FFF2-40B4-BE49-F238E27FC236}">
              <a16:creationId xmlns:a16="http://schemas.microsoft.com/office/drawing/2014/main" id="{00000000-0008-0000-0000-00005D020000}"/>
            </a:ext>
          </a:extLst>
        </xdr:cNvPr>
        <xdr:cNvPicPr/>
      </xdr:nvPicPr>
      <xdr:blipFill>
        <a:blip xmlns:r="http://schemas.openxmlformats.org/officeDocument/2006/relationships" r:embed="rId598" cstate="print"/>
        <a:stretch>
          <a:fillRect/>
        </a:stretch>
      </xdr:blipFill>
      <xdr:spPr>
        <a:prstGeom prst="rect">
          <a:avLst/>
        </a:prstGeom>
      </xdr:spPr>
    </xdr:pic>
    <xdr:clientData/>
  </xdr:twoCellAnchor>
  <xdr:twoCellAnchor>
    <xdr:from>
      <xdr:col>24</xdr:col>
      <xdr:colOff>0</xdr:colOff>
      <xdr:row>189</xdr:row>
      <xdr:rowOff>0</xdr:rowOff>
    </xdr:from>
    <xdr:to>
      <xdr:col>25</xdr:col>
      <xdr:colOff>0</xdr:colOff>
      <xdr:row>189</xdr:row>
      <xdr:rowOff>1231688</xdr:rowOff>
    </xdr:to>
    <xdr:pic>
      <xdr:nvPicPr>
        <xdr:cNvPr id="606" name="Image 605" descr="Picture">
          <a:extLst>
            <a:ext uri="{FF2B5EF4-FFF2-40B4-BE49-F238E27FC236}">
              <a16:creationId xmlns:a16="http://schemas.microsoft.com/office/drawing/2014/main" id="{00000000-0008-0000-0000-00005E020000}"/>
            </a:ext>
          </a:extLst>
        </xdr:cNvPr>
        <xdr:cNvPicPr/>
      </xdr:nvPicPr>
      <xdr:blipFill>
        <a:blip xmlns:r="http://schemas.openxmlformats.org/officeDocument/2006/relationships" r:embed="rId599" cstate="print"/>
        <a:stretch>
          <a:fillRect/>
        </a:stretch>
      </xdr:blipFill>
      <xdr:spPr>
        <a:prstGeom prst="rect">
          <a:avLst/>
        </a:prstGeom>
      </xdr:spPr>
    </xdr:pic>
    <xdr:clientData/>
  </xdr:twoCellAnchor>
  <xdr:twoCellAnchor>
    <xdr:from>
      <xdr:col>25</xdr:col>
      <xdr:colOff>0</xdr:colOff>
      <xdr:row>189</xdr:row>
      <xdr:rowOff>0</xdr:rowOff>
    </xdr:from>
    <xdr:to>
      <xdr:col>26</xdr:col>
      <xdr:colOff>0</xdr:colOff>
      <xdr:row>189</xdr:row>
      <xdr:rowOff>1231688</xdr:rowOff>
    </xdr:to>
    <xdr:pic>
      <xdr:nvPicPr>
        <xdr:cNvPr id="607" name="Image 606" descr="Picture">
          <a:extLst>
            <a:ext uri="{FF2B5EF4-FFF2-40B4-BE49-F238E27FC236}">
              <a16:creationId xmlns:a16="http://schemas.microsoft.com/office/drawing/2014/main" id="{00000000-0008-0000-0000-00005F020000}"/>
            </a:ext>
          </a:extLst>
        </xdr:cNvPr>
        <xdr:cNvPicPr/>
      </xdr:nvPicPr>
      <xdr:blipFill>
        <a:blip xmlns:r="http://schemas.openxmlformats.org/officeDocument/2006/relationships" r:embed="rId600" cstate="print"/>
        <a:stretch>
          <a:fillRect/>
        </a:stretch>
      </xdr:blipFill>
      <xdr:spPr>
        <a:prstGeom prst="rect">
          <a:avLst/>
        </a:prstGeom>
      </xdr:spPr>
    </xdr:pic>
    <xdr:clientData/>
  </xdr:twoCellAnchor>
  <xdr:twoCellAnchor>
    <xdr:from>
      <xdr:col>26</xdr:col>
      <xdr:colOff>0</xdr:colOff>
      <xdr:row>189</xdr:row>
      <xdr:rowOff>0</xdr:rowOff>
    </xdr:from>
    <xdr:to>
      <xdr:col>27</xdr:col>
      <xdr:colOff>0</xdr:colOff>
      <xdr:row>189</xdr:row>
      <xdr:rowOff>1231688</xdr:rowOff>
    </xdr:to>
    <xdr:pic>
      <xdr:nvPicPr>
        <xdr:cNvPr id="608" name="Image 607" descr="Picture">
          <a:extLst>
            <a:ext uri="{FF2B5EF4-FFF2-40B4-BE49-F238E27FC236}">
              <a16:creationId xmlns:a16="http://schemas.microsoft.com/office/drawing/2014/main" id="{00000000-0008-0000-0000-000060020000}"/>
            </a:ext>
          </a:extLst>
        </xdr:cNvPr>
        <xdr:cNvPicPr/>
      </xdr:nvPicPr>
      <xdr:blipFill>
        <a:blip xmlns:r="http://schemas.openxmlformats.org/officeDocument/2006/relationships" r:embed="rId601" cstate="print"/>
        <a:stretch>
          <a:fillRect/>
        </a:stretch>
      </xdr:blipFill>
      <xdr:spPr>
        <a:prstGeom prst="rect">
          <a:avLst/>
        </a:prstGeom>
      </xdr:spPr>
    </xdr:pic>
    <xdr:clientData/>
  </xdr:twoCellAnchor>
  <xdr:twoCellAnchor>
    <xdr:from>
      <xdr:col>24</xdr:col>
      <xdr:colOff>0</xdr:colOff>
      <xdr:row>190</xdr:row>
      <xdr:rowOff>0</xdr:rowOff>
    </xdr:from>
    <xdr:to>
      <xdr:col>25</xdr:col>
      <xdr:colOff>0</xdr:colOff>
      <xdr:row>190</xdr:row>
      <xdr:rowOff>1231688</xdr:rowOff>
    </xdr:to>
    <xdr:pic>
      <xdr:nvPicPr>
        <xdr:cNvPr id="609" name="Image 608" descr="Picture">
          <a:extLst>
            <a:ext uri="{FF2B5EF4-FFF2-40B4-BE49-F238E27FC236}">
              <a16:creationId xmlns:a16="http://schemas.microsoft.com/office/drawing/2014/main" id="{00000000-0008-0000-0000-000061020000}"/>
            </a:ext>
          </a:extLst>
        </xdr:cNvPr>
        <xdr:cNvPicPr/>
      </xdr:nvPicPr>
      <xdr:blipFill>
        <a:blip xmlns:r="http://schemas.openxmlformats.org/officeDocument/2006/relationships" r:embed="rId602" cstate="print"/>
        <a:stretch>
          <a:fillRect/>
        </a:stretch>
      </xdr:blipFill>
      <xdr:spPr>
        <a:prstGeom prst="rect">
          <a:avLst/>
        </a:prstGeom>
      </xdr:spPr>
    </xdr:pic>
    <xdr:clientData/>
  </xdr:twoCellAnchor>
  <xdr:twoCellAnchor>
    <xdr:from>
      <xdr:col>25</xdr:col>
      <xdr:colOff>0</xdr:colOff>
      <xdr:row>190</xdr:row>
      <xdr:rowOff>0</xdr:rowOff>
    </xdr:from>
    <xdr:to>
      <xdr:col>26</xdr:col>
      <xdr:colOff>0</xdr:colOff>
      <xdr:row>190</xdr:row>
      <xdr:rowOff>1231688</xdr:rowOff>
    </xdr:to>
    <xdr:pic>
      <xdr:nvPicPr>
        <xdr:cNvPr id="610" name="Image 609" descr="Picture">
          <a:extLst>
            <a:ext uri="{FF2B5EF4-FFF2-40B4-BE49-F238E27FC236}">
              <a16:creationId xmlns:a16="http://schemas.microsoft.com/office/drawing/2014/main" id="{00000000-0008-0000-0000-000062020000}"/>
            </a:ext>
          </a:extLst>
        </xdr:cNvPr>
        <xdr:cNvPicPr/>
      </xdr:nvPicPr>
      <xdr:blipFill>
        <a:blip xmlns:r="http://schemas.openxmlformats.org/officeDocument/2006/relationships" r:embed="rId603" cstate="print"/>
        <a:stretch>
          <a:fillRect/>
        </a:stretch>
      </xdr:blipFill>
      <xdr:spPr>
        <a:prstGeom prst="rect">
          <a:avLst/>
        </a:prstGeom>
      </xdr:spPr>
    </xdr:pic>
    <xdr:clientData/>
  </xdr:twoCellAnchor>
  <xdr:twoCellAnchor>
    <xdr:from>
      <xdr:col>26</xdr:col>
      <xdr:colOff>0</xdr:colOff>
      <xdr:row>190</xdr:row>
      <xdr:rowOff>0</xdr:rowOff>
    </xdr:from>
    <xdr:to>
      <xdr:col>27</xdr:col>
      <xdr:colOff>0</xdr:colOff>
      <xdr:row>190</xdr:row>
      <xdr:rowOff>1231688</xdr:rowOff>
    </xdr:to>
    <xdr:pic>
      <xdr:nvPicPr>
        <xdr:cNvPr id="611" name="Image 610" descr="Picture">
          <a:extLst>
            <a:ext uri="{FF2B5EF4-FFF2-40B4-BE49-F238E27FC236}">
              <a16:creationId xmlns:a16="http://schemas.microsoft.com/office/drawing/2014/main" id="{00000000-0008-0000-0000-000063020000}"/>
            </a:ext>
          </a:extLst>
        </xdr:cNvPr>
        <xdr:cNvPicPr/>
      </xdr:nvPicPr>
      <xdr:blipFill>
        <a:blip xmlns:r="http://schemas.openxmlformats.org/officeDocument/2006/relationships" r:embed="rId604" cstate="print"/>
        <a:stretch>
          <a:fillRect/>
        </a:stretch>
      </xdr:blipFill>
      <xdr:spPr>
        <a:prstGeom prst="rect">
          <a:avLst/>
        </a:prstGeom>
      </xdr:spPr>
    </xdr:pic>
    <xdr:clientData/>
  </xdr:twoCellAnchor>
  <xdr:twoCellAnchor>
    <xdr:from>
      <xdr:col>24</xdr:col>
      <xdr:colOff>0</xdr:colOff>
      <xdr:row>191</xdr:row>
      <xdr:rowOff>0</xdr:rowOff>
    </xdr:from>
    <xdr:to>
      <xdr:col>25</xdr:col>
      <xdr:colOff>0</xdr:colOff>
      <xdr:row>191</xdr:row>
      <xdr:rowOff>1231688</xdr:rowOff>
    </xdr:to>
    <xdr:pic>
      <xdr:nvPicPr>
        <xdr:cNvPr id="612" name="Image 611" descr="Picture">
          <a:extLst>
            <a:ext uri="{FF2B5EF4-FFF2-40B4-BE49-F238E27FC236}">
              <a16:creationId xmlns:a16="http://schemas.microsoft.com/office/drawing/2014/main" id="{00000000-0008-0000-0000-000064020000}"/>
            </a:ext>
          </a:extLst>
        </xdr:cNvPr>
        <xdr:cNvPicPr/>
      </xdr:nvPicPr>
      <xdr:blipFill>
        <a:blip xmlns:r="http://schemas.openxmlformats.org/officeDocument/2006/relationships" r:embed="rId605" cstate="print"/>
        <a:stretch>
          <a:fillRect/>
        </a:stretch>
      </xdr:blipFill>
      <xdr:spPr>
        <a:prstGeom prst="rect">
          <a:avLst/>
        </a:prstGeom>
      </xdr:spPr>
    </xdr:pic>
    <xdr:clientData/>
  </xdr:twoCellAnchor>
  <xdr:twoCellAnchor>
    <xdr:from>
      <xdr:col>25</xdr:col>
      <xdr:colOff>0</xdr:colOff>
      <xdr:row>191</xdr:row>
      <xdr:rowOff>0</xdr:rowOff>
    </xdr:from>
    <xdr:to>
      <xdr:col>26</xdr:col>
      <xdr:colOff>0</xdr:colOff>
      <xdr:row>191</xdr:row>
      <xdr:rowOff>1231688</xdr:rowOff>
    </xdr:to>
    <xdr:pic>
      <xdr:nvPicPr>
        <xdr:cNvPr id="613" name="Image 612" descr="Picture">
          <a:extLst>
            <a:ext uri="{FF2B5EF4-FFF2-40B4-BE49-F238E27FC236}">
              <a16:creationId xmlns:a16="http://schemas.microsoft.com/office/drawing/2014/main" id="{00000000-0008-0000-0000-000065020000}"/>
            </a:ext>
          </a:extLst>
        </xdr:cNvPr>
        <xdr:cNvPicPr/>
      </xdr:nvPicPr>
      <xdr:blipFill>
        <a:blip xmlns:r="http://schemas.openxmlformats.org/officeDocument/2006/relationships" r:embed="rId606" cstate="print"/>
        <a:stretch>
          <a:fillRect/>
        </a:stretch>
      </xdr:blipFill>
      <xdr:spPr>
        <a:prstGeom prst="rect">
          <a:avLst/>
        </a:prstGeom>
      </xdr:spPr>
    </xdr:pic>
    <xdr:clientData/>
  </xdr:twoCellAnchor>
  <xdr:twoCellAnchor>
    <xdr:from>
      <xdr:col>26</xdr:col>
      <xdr:colOff>0</xdr:colOff>
      <xdr:row>191</xdr:row>
      <xdr:rowOff>0</xdr:rowOff>
    </xdr:from>
    <xdr:to>
      <xdr:col>27</xdr:col>
      <xdr:colOff>0</xdr:colOff>
      <xdr:row>191</xdr:row>
      <xdr:rowOff>1231688</xdr:rowOff>
    </xdr:to>
    <xdr:pic>
      <xdr:nvPicPr>
        <xdr:cNvPr id="614" name="Image 613" descr="Picture">
          <a:extLst>
            <a:ext uri="{FF2B5EF4-FFF2-40B4-BE49-F238E27FC236}">
              <a16:creationId xmlns:a16="http://schemas.microsoft.com/office/drawing/2014/main" id="{00000000-0008-0000-0000-000066020000}"/>
            </a:ext>
          </a:extLst>
        </xdr:cNvPr>
        <xdr:cNvPicPr/>
      </xdr:nvPicPr>
      <xdr:blipFill>
        <a:blip xmlns:r="http://schemas.openxmlformats.org/officeDocument/2006/relationships" r:embed="rId607" cstate="print"/>
        <a:stretch>
          <a:fillRect/>
        </a:stretch>
      </xdr:blipFill>
      <xdr:spPr>
        <a:prstGeom prst="rect">
          <a:avLst/>
        </a:prstGeom>
      </xdr:spPr>
    </xdr:pic>
    <xdr:clientData/>
  </xdr:twoCellAnchor>
  <xdr:twoCellAnchor>
    <xdr:from>
      <xdr:col>24</xdr:col>
      <xdr:colOff>0</xdr:colOff>
      <xdr:row>192</xdr:row>
      <xdr:rowOff>0</xdr:rowOff>
    </xdr:from>
    <xdr:to>
      <xdr:col>25</xdr:col>
      <xdr:colOff>0</xdr:colOff>
      <xdr:row>192</xdr:row>
      <xdr:rowOff>1231688</xdr:rowOff>
    </xdr:to>
    <xdr:pic>
      <xdr:nvPicPr>
        <xdr:cNvPr id="615" name="Image 614" descr="Picture">
          <a:extLst>
            <a:ext uri="{FF2B5EF4-FFF2-40B4-BE49-F238E27FC236}">
              <a16:creationId xmlns:a16="http://schemas.microsoft.com/office/drawing/2014/main" id="{00000000-0008-0000-0000-000067020000}"/>
            </a:ext>
          </a:extLst>
        </xdr:cNvPr>
        <xdr:cNvPicPr/>
      </xdr:nvPicPr>
      <xdr:blipFill>
        <a:blip xmlns:r="http://schemas.openxmlformats.org/officeDocument/2006/relationships" r:embed="rId608" cstate="print"/>
        <a:stretch>
          <a:fillRect/>
        </a:stretch>
      </xdr:blipFill>
      <xdr:spPr>
        <a:prstGeom prst="rect">
          <a:avLst/>
        </a:prstGeom>
      </xdr:spPr>
    </xdr:pic>
    <xdr:clientData/>
  </xdr:twoCellAnchor>
  <xdr:twoCellAnchor>
    <xdr:from>
      <xdr:col>25</xdr:col>
      <xdr:colOff>0</xdr:colOff>
      <xdr:row>192</xdr:row>
      <xdr:rowOff>0</xdr:rowOff>
    </xdr:from>
    <xdr:to>
      <xdr:col>26</xdr:col>
      <xdr:colOff>0</xdr:colOff>
      <xdr:row>192</xdr:row>
      <xdr:rowOff>1231688</xdr:rowOff>
    </xdr:to>
    <xdr:pic>
      <xdr:nvPicPr>
        <xdr:cNvPr id="616" name="Image 615" descr="Picture">
          <a:extLst>
            <a:ext uri="{FF2B5EF4-FFF2-40B4-BE49-F238E27FC236}">
              <a16:creationId xmlns:a16="http://schemas.microsoft.com/office/drawing/2014/main" id="{00000000-0008-0000-0000-000068020000}"/>
            </a:ext>
          </a:extLst>
        </xdr:cNvPr>
        <xdr:cNvPicPr/>
      </xdr:nvPicPr>
      <xdr:blipFill>
        <a:blip xmlns:r="http://schemas.openxmlformats.org/officeDocument/2006/relationships" r:embed="rId609" cstate="print"/>
        <a:stretch>
          <a:fillRect/>
        </a:stretch>
      </xdr:blipFill>
      <xdr:spPr>
        <a:prstGeom prst="rect">
          <a:avLst/>
        </a:prstGeom>
      </xdr:spPr>
    </xdr:pic>
    <xdr:clientData/>
  </xdr:twoCellAnchor>
  <xdr:twoCellAnchor>
    <xdr:from>
      <xdr:col>26</xdr:col>
      <xdr:colOff>0</xdr:colOff>
      <xdr:row>192</xdr:row>
      <xdr:rowOff>0</xdr:rowOff>
    </xdr:from>
    <xdr:to>
      <xdr:col>27</xdr:col>
      <xdr:colOff>0</xdr:colOff>
      <xdr:row>192</xdr:row>
      <xdr:rowOff>1231688</xdr:rowOff>
    </xdr:to>
    <xdr:pic>
      <xdr:nvPicPr>
        <xdr:cNvPr id="617" name="Image 616" descr="Picture">
          <a:extLst>
            <a:ext uri="{FF2B5EF4-FFF2-40B4-BE49-F238E27FC236}">
              <a16:creationId xmlns:a16="http://schemas.microsoft.com/office/drawing/2014/main" id="{00000000-0008-0000-0000-000069020000}"/>
            </a:ext>
          </a:extLst>
        </xdr:cNvPr>
        <xdr:cNvPicPr/>
      </xdr:nvPicPr>
      <xdr:blipFill>
        <a:blip xmlns:r="http://schemas.openxmlformats.org/officeDocument/2006/relationships" r:embed="rId610" cstate="print"/>
        <a:stretch>
          <a:fillRect/>
        </a:stretch>
      </xdr:blipFill>
      <xdr:spPr>
        <a:prstGeom prst="rect">
          <a:avLst/>
        </a:prstGeom>
      </xdr:spPr>
    </xdr:pic>
    <xdr:clientData/>
  </xdr:twoCellAnchor>
  <xdr:twoCellAnchor>
    <xdr:from>
      <xdr:col>24</xdr:col>
      <xdr:colOff>0</xdr:colOff>
      <xdr:row>193</xdr:row>
      <xdr:rowOff>0</xdr:rowOff>
    </xdr:from>
    <xdr:to>
      <xdr:col>25</xdr:col>
      <xdr:colOff>0</xdr:colOff>
      <xdr:row>193</xdr:row>
      <xdr:rowOff>1231688</xdr:rowOff>
    </xdr:to>
    <xdr:pic>
      <xdr:nvPicPr>
        <xdr:cNvPr id="618" name="Image 617" descr="Picture">
          <a:extLst>
            <a:ext uri="{FF2B5EF4-FFF2-40B4-BE49-F238E27FC236}">
              <a16:creationId xmlns:a16="http://schemas.microsoft.com/office/drawing/2014/main" id="{00000000-0008-0000-0000-00006A020000}"/>
            </a:ext>
          </a:extLst>
        </xdr:cNvPr>
        <xdr:cNvPicPr/>
      </xdr:nvPicPr>
      <xdr:blipFill>
        <a:blip xmlns:r="http://schemas.openxmlformats.org/officeDocument/2006/relationships" r:embed="rId611" cstate="print"/>
        <a:stretch>
          <a:fillRect/>
        </a:stretch>
      </xdr:blipFill>
      <xdr:spPr>
        <a:prstGeom prst="rect">
          <a:avLst/>
        </a:prstGeom>
      </xdr:spPr>
    </xdr:pic>
    <xdr:clientData/>
  </xdr:twoCellAnchor>
  <xdr:twoCellAnchor>
    <xdr:from>
      <xdr:col>25</xdr:col>
      <xdr:colOff>0</xdr:colOff>
      <xdr:row>193</xdr:row>
      <xdr:rowOff>0</xdr:rowOff>
    </xdr:from>
    <xdr:to>
      <xdr:col>25</xdr:col>
      <xdr:colOff>971550</xdr:colOff>
      <xdr:row>193</xdr:row>
      <xdr:rowOff>1231688</xdr:rowOff>
    </xdr:to>
    <xdr:pic>
      <xdr:nvPicPr>
        <xdr:cNvPr id="619" name="Image 618" descr="Picture">
          <a:extLst>
            <a:ext uri="{FF2B5EF4-FFF2-40B4-BE49-F238E27FC236}">
              <a16:creationId xmlns:a16="http://schemas.microsoft.com/office/drawing/2014/main" id="{00000000-0008-0000-0000-00006B020000}"/>
            </a:ext>
          </a:extLst>
        </xdr:cNvPr>
        <xdr:cNvPicPr/>
      </xdr:nvPicPr>
      <xdr:blipFill>
        <a:blip xmlns:r="http://schemas.openxmlformats.org/officeDocument/2006/relationships" r:embed="rId612" cstate="print"/>
        <a:stretch>
          <a:fillRect/>
        </a:stretch>
      </xdr:blipFill>
      <xdr:spPr>
        <a:prstGeom prst="rect">
          <a:avLst/>
        </a:prstGeom>
      </xdr:spPr>
    </xdr:pic>
    <xdr:clientData/>
  </xdr:twoCellAnchor>
  <xdr:twoCellAnchor>
    <xdr:from>
      <xdr:col>25</xdr:col>
      <xdr:colOff>0</xdr:colOff>
      <xdr:row>193</xdr:row>
      <xdr:rowOff>0</xdr:rowOff>
    </xdr:from>
    <xdr:to>
      <xdr:col>25</xdr:col>
      <xdr:colOff>1581150</xdr:colOff>
      <xdr:row>193</xdr:row>
      <xdr:rowOff>1231688</xdr:rowOff>
    </xdr:to>
    <xdr:pic>
      <xdr:nvPicPr>
        <xdr:cNvPr id="620" name="Image 619" descr="Picture">
          <a:extLst>
            <a:ext uri="{FF2B5EF4-FFF2-40B4-BE49-F238E27FC236}">
              <a16:creationId xmlns:a16="http://schemas.microsoft.com/office/drawing/2014/main" id="{00000000-0008-0000-0000-00006C020000}"/>
            </a:ext>
          </a:extLst>
        </xdr:cNvPr>
        <xdr:cNvPicPr/>
      </xdr:nvPicPr>
      <xdr:blipFill>
        <a:blip xmlns:r="http://schemas.openxmlformats.org/officeDocument/2006/relationships" r:embed="rId613" cstate="print"/>
        <a:stretch>
          <a:fillRect/>
        </a:stretch>
      </xdr:blipFill>
      <xdr:spPr>
        <a:prstGeom prst="rect">
          <a:avLst/>
        </a:prstGeom>
      </xdr:spPr>
    </xdr:pic>
    <xdr:clientData/>
  </xdr:twoCellAnchor>
  <xdr:twoCellAnchor>
    <xdr:from>
      <xdr:col>25</xdr:col>
      <xdr:colOff>0</xdr:colOff>
      <xdr:row>193</xdr:row>
      <xdr:rowOff>0</xdr:rowOff>
    </xdr:from>
    <xdr:to>
      <xdr:col>26</xdr:col>
      <xdr:colOff>0</xdr:colOff>
      <xdr:row>193</xdr:row>
      <xdr:rowOff>1231688</xdr:rowOff>
    </xdr:to>
    <xdr:pic>
      <xdr:nvPicPr>
        <xdr:cNvPr id="621" name="Image 620" descr="Picture">
          <a:extLst>
            <a:ext uri="{FF2B5EF4-FFF2-40B4-BE49-F238E27FC236}">
              <a16:creationId xmlns:a16="http://schemas.microsoft.com/office/drawing/2014/main" id="{00000000-0008-0000-0000-00006D020000}"/>
            </a:ext>
          </a:extLst>
        </xdr:cNvPr>
        <xdr:cNvPicPr/>
      </xdr:nvPicPr>
      <xdr:blipFill>
        <a:blip xmlns:r="http://schemas.openxmlformats.org/officeDocument/2006/relationships" r:embed="rId614" cstate="print"/>
        <a:stretch>
          <a:fillRect/>
        </a:stretch>
      </xdr:blipFill>
      <xdr:spPr>
        <a:prstGeom prst="rect">
          <a:avLst/>
        </a:prstGeom>
      </xdr:spPr>
    </xdr:pic>
    <xdr:clientData/>
  </xdr:twoCellAnchor>
  <xdr:twoCellAnchor>
    <xdr:from>
      <xdr:col>26</xdr:col>
      <xdr:colOff>0</xdr:colOff>
      <xdr:row>193</xdr:row>
      <xdr:rowOff>0</xdr:rowOff>
    </xdr:from>
    <xdr:to>
      <xdr:col>27</xdr:col>
      <xdr:colOff>0</xdr:colOff>
      <xdr:row>193</xdr:row>
      <xdr:rowOff>1231688</xdr:rowOff>
    </xdr:to>
    <xdr:pic>
      <xdr:nvPicPr>
        <xdr:cNvPr id="622" name="Image 621" descr="Picture">
          <a:extLst>
            <a:ext uri="{FF2B5EF4-FFF2-40B4-BE49-F238E27FC236}">
              <a16:creationId xmlns:a16="http://schemas.microsoft.com/office/drawing/2014/main" id="{00000000-0008-0000-0000-00006E020000}"/>
            </a:ext>
          </a:extLst>
        </xdr:cNvPr>
        <xdr:cNvPicPr/>
      </xdr:nvPicPr>
      <xdr:blipFill>
        <a:blip xmlns:r="http://schemas.openxmlformats.org/officeDocument/2006/relationships" r:embed="rId615" cstate="print"/>
        <a:stretch>
          <a:fillRect/>
        </a:stretch>
      </xdr:blipFill>
      <xdr:spPr>
        <a:prstGeom prst="rect">
          <a:avLst/>
        </a:prstGeom>
      </xdr:spPr>
    </xdr:pic>
    <xdr:clientData/>
  </xdr:twoCellAnchor>
  <xdr:twoCellAnchor>
    <xdr:from>
      <xdr:col>27</xdr:col>
      <xdr:colOff>0</xdr:colOff>
      <xdr:row>193</xdr:row>
      <xdr:rowOff>0</xdr:rowOff>
    </xdr:from>
    <xdr:to>
      <xdr:col>27</xdr:col>
      <xdr:colOff>95250</xdr:colOff>
      <xdr:row>193</xdr:row>
      <xdr:rowOff>1231688</xdr:rowOff>
    </xdr:to>
    <xdr:pic>
      <xdr:nvPicPr>
        <xdr:cNvPr id="623" name="Image 622" descr="Picture">
          <a:extLst>
            <a:ext uri="{FF2B5EF4-FFF2-40B4-BE49-F238E27FC236}">
              <a16:creationId xmlns:a16="http://schemas.microsoft.com/office/drawing/2014/main" id="{00000000-0008-0000-0000-00006F020000}"/>
            </a:ext>
          </a:extLst>
        </xdr:cNvPr>
        <xdr:cNvPicPr/>
      </xdr:nvPicPr>
      <xdr:blipFill>
        <a:blip xmlns:r="http://schemas.openxmlformats.org/officeDocument/2006/relationships" r:embed="rId616" cstate="print"/>
        <a:stretch>
          <a:fillRect/>
        </a:stretch>
      </xdr:blipFill>
      <xdr:spPr>
        <a:prstGeom prst="rect">
          <a:avLst/>
        </a:prstGeom>
      </xdr:spPr>
    </xdr:pic>
    <xdr:clientData/>
  </xdr:twoCellAnchor>
  <xdr:twoCellAnchor>
    <xdr:from>
      <xdr:col>24</xdr:col>
      <xdr:colOff>0</xdr:colOff>
      <xdr:row>194</xdr:row>
      <xdr:rowOff>0</xdr:rowOff>
    </xdr:from>
    <xdr:to>
      <xdr:col>25</xdr:col>
      <xdr:colOff>0</xdr:colOff>
      <xdr:row>194</xdr:row>
      <xdr:rowOff>1231688</xdr:rowOff>
    </xdr:to>
    <xdr:pic>
      <xdr:nvPicPr>
        <xdr:cNvPr id="624" name="Image 623" descr="Picture">
          <a:extLst>
            <a:ext uri="{FF2B5EF4-FFF2-40B4-BE49-F238E27FC236}">
              <a16:creationId xmlns:a16="http://schemas.microsoft.com/office/drawing/2014/main" id="{00000000-0008-0000-0000-000070020000}"/>
            </a:ext>
          </a:extLst>
        </xdr:cNvPr>
        <xdr:cNvPicPr/>
      </xdr:nvPicPr>
      <xdr:blipFill>
        <a:blip xmlns:r="http://schemas.openxmlformats.org/officeDocument/2006/relationships" r:embed="rId617" cstate="print"/>
        <a:stretch>
          <a:fillRect/>
        </a:stretch>
      </xdr:blipFill>
      <xdr:spPr>
        <a:prstGeom prst="rect">
          <a:avLst/>
        </a:prstGeom>
      </xdr:spPr>
    </xdr:pic>
    <xdr:clientData/>
  </xdr:twoCellAnchor>
  <xdr:twoCellAnchor>
    <xdr:from>
      <xdr:col>25</xdr:col>
      <xdr:colOff>0</xdr:colOff>
      <xdr:row>194</xdr:row>
      <xdr:rowOff>0</xdr:rowOff>
    </xdr:from>
    <xdr:to>
      <xdr:col>26</xdr:col>
      <xdr:colOff>0</xdr:colOff>
      <xdr:row>194</xdr:row>
      <xdr:rowOff>1231688</xdr:rowOff>
    </xdr:to>
    <xdr:pic>
      <xdr:nvPicPr>
        <xdr:cNvPr id="625" name="Image 624" descr="Picture">
          <a:extLst>
            <a:ext uri="{FF2B5EF4-FFF2-40B4-BE49-F238E27FC236}">
              <a16:creationId xmlns:a16="http://schemas.microsoft.com/office/drawing/2014/main" id="{00000000-0008-0000-0000-000071020000}"/>
            </a:ext>
          </a:extLst>
        </xdr:cNvPr>
        <xdr:cNvPicPr/>
      </xdr:nvPicPr>
      <xdr:blipFill>
        <a:blip xmlns:r="http://schemas.openxmlformats.org/officeDocument/2006/relationships" r:embed="rId618" cstate="print"/>
        <a:stretch>
          <a:fillRect/>
        </a:stretch>
      </xdr:blipFill>
      <xdr:spPr>
        <a:prstGeom prst="rect">
          <a:avLst/>
        </a:prstGeom>
      </xdr:spPr>
    </xdr:pic>
    <xdr:clientData/>
  </xdr:twoCellAnchor>
  <xdr:twoCellAnchor>
    <xdr:from>
      <xdr:col>26</xdr:col>
      <xdr:colOff>0</xdr:colOff>
      <xdr:row>194</xdr:row>
      <xdr:rowOff>0</xdr:rowOff>
    </xdr:from>
    <xdr:to>
      <xdr:col>27</xdr:col>
      <xdr:colOff>0</xdr:colOff>
      <xdr:row>194</xdr:row>
      <xdr:rowOff>1231688</xdr:rowOff>
    </xdr:to>
    <xdr:pic>
      <xdr:nvPicPr>
        <xdr:cNvPr id="626" name="Image 625" descr="Picture">
          <a:extLst>
            <a:ext uri="{FF2B5EF4-FFF2-40B4-BE49-F238E27FC236}">
              <a16:creationId xmlns:a16="http://schemas.microsoft.com/office/drawing/2014/main" id="{00000000-0008-0000-0000-000072020000}"/>
            </a:ext>
          </a:extLst>
        </xdr:cNvPr>
        <xdr:cNvPicPr/>
      </xdr:nvPicPr>
      <xdr:blipFill>
        <a:blip xmlns:r="http://schemas.openxmlformats.org/officeDocument/2006/relationships" r:embed="rId619" cstate="print"/>
        <a:stretch>
          <a:fillRect/>
        </a:stretch>
      </xdr:blipFill>
      <xdr:spPr>
        <a:prstGeom prst="rect">
          <a:avLst/>
        </a:prstGeom>
      </xdr:spPr>
    </xdr:pic>
    <xdr:clientData/>
  </xdr:twoCellAnchor>
  <xdr:twoCellAnchor>
    <xdr:from>
      <xdr:col>24</xdr:col>
      <xdr:colOff>0</xdr:colOff>
      <xdr:row>195</xdr:row>
      <xdr:rowOff>0</xdr:rowOff>
    </xdr:from>
    <xdr:to>
      <xdr:col>25</xdr:col>
      <xdr:colOff>0</xdr:colOff>
      <xdr:row>195</xdr:row>
      <xdr:rowOff>1231688</xdr:rowOff>
    </xdr:to>
    <xdr:pic>
      <xdr:nvPicPr>
        <xdr:cNvPr id="627" name="Image 626" descr="Picture">
          <a:extLst>
            <a:ext uri="{FF2B5EF4-FFF2-40B4-BE49-F238E27FC236}">
              <a16:creationId xmlns:a16="http://schemas.microsoft.com/office/drawing/2014/main" id="{00000000-0008-0000-0000-000073020000}"/>
            </a:ext>
          </a:extLst>
        </xdr:cNvPr>
        <xdr:cNvPicPr/>
      </xdr:nvPicPr>
      <xdr:blipFill>
        <a:blip xmlns:r="http://schemas.openxmlformats.org/officeDocument/2006/relationships" r:embed="rId620" cstate="print"/>
        <a:stretch>
          <a:fillRect/>
        </a:stretch>
      </xdr:blipFill>
      <xdr:spPr>
        <a:prstGeom prst="rect">
          <a:avLst/>
        </a:prstGeom>
      </xdr:spPr>
    </xdr:pic>
    <xdr:clientData/>
  </xdr:twoCellAnchor>
  <xdr:twoCellAnchor>
    <xdr:from>
      <xdr:col>25</xdr:col>
      <xdr:colOff>0</xdr:colOff>
      <xdr:row>195</xdr:row>
      <xdr:rowOff>0</xdr:rowOff>
    </xdr:from>
    <xdr:to>
      <xdr:col>25</xdr:col>
      <xdr:colOff>971550</xdr:colOff>
      <xdr:row>195</xdr:row>
      <xdr:rowOff>1231688</xdr:rowOff>
    </xdr:to>
    <xdr:pic>
      <xdr:nvPicPr>
        <xdr:cNvPr id="628" name="Image 627" descr="Picture">
          <a:extLst>
            <a:ext uri="{FF2B5EF4-FFF2-40B4-BE49-F238E27FC236}">
              <a16:creationId xmlns:a16="http://schemas.microsoft.com/office/drawing/2014/main" id="{00000000-0008-0000-0000-000074020000}"/>
            </a:ext>
          </a:extLst>
        </xdr:cNvPr>
        <xdr:cNvPicPr/>
      </xdr:nvPicPr>
      <xdr:blipFill>
        <a:blip xmlns:r="http://schemas.openxmlformats.org/officeDocument/2006/relationships" r:embed="rId621" cstate="print"/>
        <a:stretch>
          <a:fillRect/>
        </a:stretch>
      </xdr:blipFill>
      <xdr:spPr>
        <a:prstGeom prst="rect">
          <a:avLst/>
        </a:prstGeom>
      </xdr:spPr>
    </xdr:pic>
    <xdr:clientData/>
  </xdr:twoCellAnchor>
  <xdr:twoCellAnchor>
    <xdr:from>
      <xdr:col>25</xdr:col>
      <xdr:colOff>0</xdr:colOff>
      <xdr:row>195</xdr:row>
      <xdr:rowOff>0</xdr:rowOff>
    </xdr:from>
    <xdr:to>
      <xdr:col>26</xdr:col>
      <xdr:colOff>0</xdr:colOff>
      <xdr:row>195</xdr:row>
      <xdr:rowOff>1231688</xdr:rowOff>
    </xdr:to>
    <xdr:pic>
      <xdr:nvPicPr>
        <xdr:cNvPr id="629" name="Image 628" descr="Picture">
          <a:extLst>
            <a:ext uri="{FF2B5EF4-FFF2-40B4-BE49-F238E27FC236}">
              <a16:creationId xmlns:a16="http://schemas.microsoft.com/office/drawing/2014/main" id="{00000000-0008-0000-0000-000075020000}"/>
            </a:ext>
          </a:extLst>
        </xdr:cNvPr>
        <xdr:cNvPicPr/>
      </xdr:nvPicPr>
      <xdr:blipFill>
        <a:blip xmlns:r="http://schemas.openxmlformats.org/officeDocument/2006/relationships" r:embed="rId622" cstate="print"/>
        <a:stretch>
          <a:fillRect/>
        </a:stretch>
      </xdr:blipFill>
      <xdr:spPr>
        <a:prstGeom prst="rect">
          <a:avLst/>
        </a:prstGeom>
      </xdr:spPr>
    </xdr:pic>
    <xdr:clientData/>
  </xdr:twoCellAnchor>
  <xdr:twoCellAnchor>
    <xdr:from>
      <xdr:col>26</xdr:col>
      <xdr:colOff>0</xdr:colOff>
      <xdr:row>195</xdr:row>
      <xdr:rowOff>0</xdr:rowOff>
    </xdr:from>
    <xdr:to>
      <xdr:col>27</xdr:col>
      <xdr:colOff>0</xdr:colOff>
      <xdr:row>195</xdr:row>
      <xdr:rowOff>1231688</xdr:rowOff>
    </xdr:to>
    <xdr:pic>
      <xdr:nvPicPr>
        <xdr:cNvPr id="630" name="Image 629" descr="Picture">
          <a:extLst>
            <a:ext uri="{FF2B5EF4-FFF2-40B4-BE49-F238E27FC236}">
              <a16:creationId xmlns:a16="http://schemas.microsoft.com/office/drawing/2014/main" id="{00000000-0008-0000-0000-000076020000}"/>
            </a:ext>
          </a:extLst>
        </xdr:cNvPr>
        <xdr:cNvPicPr/>
      </xdr:nvPicPr>
      <xdr:blipFill>
        <a:blip xmlns:r="http://schemas.openxmlformats.org/officeDocument/2006/relationships" r:embed="rId623" cstate="print"/>
        <a:stretch>
          <a:fillRect/>
        </a:stretch>
      </xdr:blipFill>
      <xdr:spPr>
        <a:prstGeom prst="rect">
          <a:avLst/>
        </a:prstGeom>
      </xdr:spPr>
    </xdr:pic>
    <xdr:clientData/>
  </xdr:twoCellAnchor>
  <xdr:twoCellAnchor>
    <xdr:from>
      <xdr:col>24</xdr:col>
      <xdr:colOff>0</xdr:colOff>
      <xdr:row>196</xdr:row>
      <xdr:rowOff>0</xdr:rowOff>
    </xdr:from>
    <xdr:to>
      <xdr:col>25</xdr:col>
      <xdr:colOff>0</xdr:colOff>
      <xdr:row>196</xdr:row>
      <xdr:rowOff>1231688</xdr:rowOff>
    </xdr:to>
    <xdr:pic>
      <xdr:nvPicPr>
        <xdr:cNvPr id="631" name="Image 630" descr="Picture">
          <a:extLst>
            <a:ext uri="{FF2B5EF4-FFF2-40B4-BE49-F238E27FC236}">
              <a16:creationId xmlns:a16="http://schemas.microsoft.com/office/drawing/2014/main" id="{00000000-0008-0000-0000-000077020000}"/>
            </a:ext>
          </a:extLst>
        </xdr:cNvPr>
        <xdr:cNvPicPr/>
      </xdr:nvPicPr>
      <xdr:blipFill>
        <a:blip xmlns:r="http://schemas.openxmlformats.org/officeDocument/2006/relationships" r:embed="rId624" cstate="print"/>
        <a:stretch>
          <a:fillRect/>
        </a:stretch>
      </xdr:blipFill>
      <xdr:spPr>
        <a:prstGeom prst="rect">
          <a:avLst/>
        </a:prstGeom>
      </xdr:spPr>
    </xdr:pic>
    <xdr:clientData/>
  </xdr:twoCellAnchor>
  <xdr:twoCellAnchor>
    <xdr:from>
      <xdr:col>25</xdr:col>
      <xdr:colOff>0</xdr:colOff>
      <xdr:row>196</xdr:row>
      <xdr:rowOff>0</xdr:rowOff>
    </xdr:from>
    <xdr:to>
      <xdr:col>26</xdr:col>
      <xdr:colOff>0</xdr:colOff>
      <xdr:row>196</xdr:row>
      <xdr:rowOff>1231688</xdr:rowOff>
    </xdr:to>
    <xdr:pic>
      <xdr:nvPicPr>
        <xdr:cNvPr id="632" name="Image 631" descr="Picture">
          <a:extLst>
            <a:ext uri="{FF2B5EF4-FFF2-40B4-BE49-F238E27FC236}">
              <a16:creationId xmlns:a16="http://schemas.microsoft.com/office/drawing/2014/main" id="{00000000-0008-0000-0000-000078020000}"/>
            </a:ext>
          </a:extLst>
        </xdr:cNvPr>
        <xdr:cNvPicPr/>
      </xdr:nvPicPr>
      <xdr:blipFill>
        <a:blip xmlns:r="http://schemas.openxmlformats.org/officeDocument/2006/relationships" r:embed="rId625" cstate="print"/>
        <a:stretch>
          <a:fillRect/>
        </a:stretch>
      </xdr:blipFill>
      <xdr:spPr>
        <a:prstGeom prst="rect">
          <a:avLst/>
        </a:prstGeom>
      </xdr:spPr>
    </xdr:pic>
    <xdr:clientData/>
  </xdr:twoCellAnchor>
  <xdr:twoCellAnchor>
    <xdr:from>
      <xdr:col>26</xdr:col>
      <xdr:colOff>0</xdr:colOff>
      <xdr:row>196</xdr:row>
      <xdr:rowOff>0</xdr:rowOff>
    </xdr:from>
    <xdr:to>
      <xdr:col>27</xdr:col>
      <xdr:colOff>0</xdr:colOff>
      <xdr:row>196</xdr:row>
      <xdr:rowOff>1231688</xdr:rowOff>
    </xdr:to>
    <xdr:pic>
      <xdr:nvPicPr>
        <xdr:cNvPr id="633" name="Image 632" descr="Picture">
          <a:extLst>
            <a:ext uri="{FF2B5EF4-FFF2-40B4-BE49-F238E27FC236}">
              <a16:creationId xmlns:a16="http://schemas.microsoft.com/office/drawing/2014/main" id="{00000000-0008-0000-0000-000079020000}"/>
            </a:ext>
          </a:extLst>
        </xdr:cNvPr>
        <xdr:cNvPicPr/>
      </xdr:nvPicPr>
      <xdr:blipFill>
        <a:blip xmlns:r="http://schemas.openxmlformats.org/officeDocument/2006/relationships" r:embed="rId626" cstate="print"/>
        <a:stretch>
          <a:fillRect/>
        </a:stretch>
      </xdr:blipFill>
      <xdr:spPr>
        <a:prstGeom prst="rect">
          <a:avLst/>
        </a:prstGeom>
      </xdr:spPr>
    </xdr:pic>
    <xdr:clientData/>
  </xdr:twoCellAnchor>
  <xdr:twoCellAnchor>
    <xdr:from>
      <xdr:col>24</xdr:col>
      <xdr:colOff>0</xdr:colOff>
      <xdr:row>197</xdr:row>
      <xdr:rowOff>0</xdr:rowOff>
    </xdr:from>
    <xdr:to>
      <xdr:col>25</xdr:col>
      <xdr:colOff>0</xdr:colOff>
      <xdr:row>197</xdr:row>
      <xdr:rowOff>1231688</xdr:rowOff>
    </xdr:to>
    <xdr:pic>
      <xdr:nvPicPr>
        <xdr:cNvPr id="634" name="Image 633" descr="Picture">
          <a:extLst>
            <a:ext uri="{FF2B5EF4-FFF2-40B4-BE49-F238E27FC236}">
              <a16:creationId xmlns:a16="http://schemas.microsoft.com/office/drawing/2014/main" id="{00000000-0008-0000-0000-00007A020000}"/>
            </a:ext>
          </a:extLst>
        </xdr:cNvPr>
        <xdr:cNvPicPr/>
      </xdr:nvPicPr>
      <xdr:blipFill>
        <a:blip xmlns:r="http://schemas.openxmlformats.org/officeDocument/2006/relationships" r:embed="rId627" cstate="print"/>
        <a:stretch>
          <a:fillRect/>
        </a:stretch>
      </xdr:blipFill>
      <xdr:spPr>
        <a:prstGeom prst="rect">
          <a:avLst/>
        </a:prstGeom>
      </xdr:spPr>
    </xdr:pic>
    <xdr:clientData/>
  </xdr:twoCellAnchor>
  <xdr:twoCellAnchor>
    <xdr:from>
      <xdr:col>25</xdr:col>
      <xdr:colOff>0</xdr:colOff>
      <xdr:row>197</xdr:row>
      <xdr:rowOff>0</xdr:rowOff>
    </xdr:from>
    <xdr:to>
      <xdr:col>26</xdr:col>
      <xdr:colOff>0</xdr:colOff>
      <xdr:row>197</xdr:row>
      <xdr:rowOff>1231688</xdr:rowOff>
    </xdr:to>
    <xdr:pic>
      <xdr:nvPicPr>
        <xdr:cNvPr id="635" name="Image 634" descr="Picture">
          <a:extLst>
            <a:ext uri="{FF2B5EF4-FFF2-40B4-BE49-F238E27FC236}">
              <a16:creationId xmlns:a16="http://schemas.microsoft.com/office/drawing/2014/main" id="{00000000-0008-0000-0000-00007B020000}"/>
            </a:ext>
          </a:extLst>
        </xdr:cNvPr>
        <xdr:cNvPicPr/>
      </xdr:nvPicPr>
      <xdr:blipFill>
        <a:blip xmlns:r="http://schemas.openxmlformats.org/officeDocument/2006/relationships" r:embed="rId628" cstate="print"/>
        <a:stretch>
          <a:fillRect/>
        </a:stretch>
      </xdr:blipFill>
      <xdr:spPr>
        <a:prstGeom prst="rect">
          <a:avLst/>
        </a:prstGeom>
      </xdr:spPr>
    </xdr:pic>
    <xdr:clientData/>
  </xdr:twoCellAnchor>
  <xdr:twoCellAnchor>
    <xdr:from>
      <xdr:col>26</xdr:col>
      <xdr:colOff>0</xdr:colOff>
      <xdr:row>197</xdr:row>
      <xdr:rowOff>0</xdr:rowOff>
    </xdr:from>
    <xdr:to>
      <xdr:col>27</xdr:col>
      <xdr:colOff>0</xdr:colOff>
      <xdr:row>197</xdr:row>
      <xdr:rowOff>1231688</xdr:rowOff>
    </xdr:to>
    <xdr:pic>
      <xdr:nvPicPr>
        <xdr:cNvPr id="636" name="Image 635" descr="Picture">
          <a:extLst>
            <a:ext uri="{FF2B5EF4-FFF2-40B4-BE49-F238E27FC236}">
              <a16:creationId xmlns:a16="http://schemas.microsoft.com/office/drawing/2014/main" id="{00000000-0008-0000-0000-00007C020000}"/>
            </a:ext>
          </a:extLst>
        </xdr:cNvPr>
        <xdr:cNvPicPr/>
      </xdr:nvPicPr>
      <xdr:blipFill>
        <a:blip xmlns:r="http://schemas.openxmlformats.org/officeDocument/2006/relationships" r:embed="rId629" cstate="print"/>
        <a:stretch>
          <a:fillRect/>
        </a:stretch>
      </xdr:blipFill>
      <xdr:spPr>
        <a:prstGeom prst="rect">
          <a:avLst/>
        </a:prstGeom>
      </xdr:spPr>
    </xdr:pic>
    <xdr:clientData/>
  </xdr:twoCellAnchor>
  <xdr:twoCellAnchor>
    <xdr:from>
      <xdr:col>24</xdr:col>
      <xdr:colOff>0</xdr:colOff>
      <xdr:row>198</xdr:row>
      <xdr:rowOff>0</xdr:rowOff>
    </xdr:from>
    <xdr:to>
      <xdr:col>25</xdr:col>
      <xdr:colOff>0</xdr:colOff>
      <xdr:row>198</xdr:row>
      <xdr:rowOff>1231688</xdr:rowOff>
    </xdr:to>
    <xdr:pic>
      <xdr:nvPicPr>
        <xdr:cNvPr id="637" name="Image 636" descr="Picture">
          <a:extLst>
            <a:ext uri="{FF2B5EF4-FFF2-40B4-BE49-F238E27FC236}">
              <a16:creationId xmlns:a16="http://schemas.microsoft.com/office/drawing/2014/main" id="{00000000-0008-0000-0000-00007D020000}"/>
            </a:ext>
          </a:extLst>
        </xdr:cNvPr>
        <xdr:cNvPicPr/>
      </xdr:nvPicPr>
      <xdr:blipFill>
        <a:blip xmlns:r="http://schemas.openxmlformats.org/officeDocument/2006/relationships" r:embed="rId630" cstate="print"/>
        <a:stretch>
          <a:fillRect/>
        </a:stretch>
      </xdr:blipFill>
      <xdr:spPr>
        <a:prstGeom prst="rect">
          <a:avLst/>
        </a:prstGeom>
      </xdr:spPr>
    </xdr:pic>
    <xdr:clientData/>
  </xdr:twoCellAnchor>
  <xdr:twoCellAnchor>
    <xdr:from>
      <xdr:col>25</xdr:col>
      <xdr:colOff>0</xdr:colOff>
      <xdr:row>198</xdr:row>
      <xdr:rowOff>0</xdr:rowOff>
    </xdr:from>
    <xdr:to>
      <xdr:col>26</xdr:col>
      <xdr:colOff>0</xdr:colOff>
      <xdr:row>198</xdr:row>
      <xdr:rowOff>1231688</xdr:rowOff>
    </xdr:to>
    <xdr:pic>
      <xdr:nvPicPr>
        <xdr:cNvPr id="638" name="Image 637" descr="Picture">
          <a:extLst>
            <a:ext uri="{FF2B5EF4-FFF2-40B4-BE49-F238E27FC236}">
              <a16:creationId xmlns:a16="http://schemas.microsoft.com/office/drawing/2014/main" id="{00000000-0008-0000-0000-00007E020000}"/>
            </a:ext>
          </a:extLst>
        </xdr:cNvPr>
        <xdr:cNvPicPr/>
      </xdr:nvPicPr>
      <xdr:blipFill>
        <a:blip xmlns:r="http://schemas.openxmlformats.org/officeDocument/2006/relationships" r:embed="rId631" cstate="print"/>
        <a:stretch>
          <a:fillRect/>
        </a:stretch>
      </xdr:blipFill>
      <xdr:spPr>
        <a:prstGeom prst="rect">
          <a:avLst/>
        </a:prstGeom>
      </xdr:spPr>
    </xdr:pic>
    <xdr:clientData/>
  </xdr:twoCellAnchor>
  <xdr:twoCellAnchor>
    <xdr:from>
      <xdr:col>26</xdr:col>
      <xdr:colOff>0</xdr:colOff>
      <xdr:row>198</xdr:row>
      <xdr:rowOff>0</xdr:rowOff>
    </xdr:from>
    <xdr:to>
      <xdr:col>27</xdr:col>
      <xdr:colOff>0</xdr:colOff>
      <xdr:row>198</xdr:row>
      <xdr:rowOff>1231688</xdr:rowOff>
    </xdr:to>
    <xdr:pic>
      <xdr:nvPicPr>
        <xdr:cNvPr id="639" name="Image 638" descr="Picture">
          <a:extLst>
            <a:ext uri="{FF2B5EF4-FFF2-40B4-BE49-F238E27FC236}">
              <a16:creationId xmlns:a16="http://schemas.microsoft.com/office/drawing/2014/main" id="{00000000-0008-0000-0000-00007F020000}"/>
            </a:ext>
          </a:extLst>
        </xdr:cNvPr>
        <xdr:cNvPicPr/>
      </xdr:nvPicPr>
      <xdr:blipFill>
        <a:blip xmlns:r="http://schemas.openxmlformats.org/officeDocument/2006/relationships" r:embed="rId632" cstate="print"/>
        <a:stretch>
          <a:fillRect/>
        </a:stretch>
      </xdr:blipFill>
      <xdr:spPr>
        <a:prstGeom prst="rect">
          <a:avLst/>
        </a:prstGeom>
      </xdr:spPr>
    </xdr:pic>
    <xdr:clientData/>
  </xdr:twoCellAnchor>
  <xdr:twoCellAnchor>
    <xdr:from>
      <xdr:col>24</xdr:col>
      <xdr:colOff>0</xdr:colOff>
      <xdr:row>199</xdr:row>
      <xdr:rowOff>0</xdr:rowOff>
    </xdr:from>
    <xdr:to>
      <xdr:col>25</xdr:col>
      <xdr:colOff>0</xdr:colOff>
      <xdr:row>199</xdr:row>
      <xdr:rowOff>1231688</xdr:rowOff>
    </xdr:to>
    <xdr:pic>
      <xdr:nvPicPr>
        <xdr:cNvPr id="640" name="Image 639" descr="Picture">
          <a:extLst>
            <a:ext uri="{FF2B5EF4-FFF2-40B4-BE49-F238E27FC236}">
              <a16:creationId xmlns:a16="http://schemas.microsoft.com/office/drawing/2014/main" id="{00000000-0008-0000-0000-000080020000}"/>
            </a:ext>
          </a:extLst>
        </xdr:cNvPr>
        <xdr:cNvPicPr/>
      </xdr:nvPicPr>
      <xdr:blipFill>
        <a:blip xmlns:r="http://schemas.openxmlformats.org/officeDocument/2006/relationships" r:embed="rId633" cstate="print"/>
        <a:stretch>
          <a:fillRect/>
        </a:stretch>
      </xdr:blipFill>
      <xdr:spPr>
        <a:prstGeom prst="rect">
          <a:avLst/>
        </a:prstGeom>
      </xdr:spPr>
    </xdr:pic>
    <xdr:clientData/>
  </xdr:twoCellAnchor>
  <xdr:twoCellAnchor>
    <xdr:from>
      <xdr:col>25</xdr:col>
      <xdr:colOff>0</xdr:colOff>
      <xdr:row>199</xdr:row>
      <xdr:rowOff>0</xdr:rowOff>
    </xdr:from>
    <xdr:to>
      <xdr:col>26</xdr:col>
      <xdr:colOff>0</xdr:colOff>
      <xdr:row>199</xdr:row>
      <xdr:rowOff>1231688</xdr:rowOff>
    </xdr:to>
    <xdr:pic>
      <xdr:nvPicPr>
        <xdr:cNvPr id="641" name="Image 640" descr="Picture">
          <a:extLst>
            <a:ext uri="{FF2B5EF4-FFF2-40B4-BE49-F238E27FC236}">
              <a16:creationId xmlns:a16="http://schemas.microsoft.com/office/drawing/2014/main" id="{00000000-0008-0000-0000-000081020000}"/>
            </a:ext>
          </a:extLst>
        </xdr:cNvPr>
        <xdr:cNvPicPr/>
      </xdr:nvPicPr>
      <xdr:blipFill>
        <a:blip xmlns:r="http://schemas.openxmlformats.org/officeDocument/2006/relationships" r:embed="rId634" cstate="print"/>
        <a:stretch>
          <a:fillRect/>
        </a:stretch>
      </xdr:blipFill>
      <xdr:spPr>
        <a:prstGeom prst="rect">
          <a:avLst/>
        </a:prstGeom>
      </xdr:spPr>
    </xdr:pic>
    <xdr:clientData/>
  </xdr:twoCellAnchor>
  <xdr:twoCellAnchor>
    <xdr:from>
      <xdr:col>26</xdr:col>
      <xdr:colOff>0</xdr:colOff>
      <xdr:row>199</xdr:row>
      <xdr:rowOff>0</xdr:rowOff>
    </xdr:from>
    <xdr:to>
      <xdr:col>27</xdr:col>
      <xdr:colOff>0</xdr:colOff>
      <xdr:row>199</xdr:row>
      <xdr:rowOff>1231688</xdr:rowOff>
    </xdr:to>
    <xdr:pic>
      <xdr:nvPicPr>
        <xdr:cNvPr id="642" name="Image 641" descr="Picture">
          <a:extLst>
            <a:ext uri="{FF2B5EF4-FFF2-40B4-BE49-F238E27FC236}">
              <a16:creationId xmlns:a16="http://schemas.microsoft.com/office/drawing/2014/main" id="{00000000-0008-0000-0000-000082020000}"/>
            </a:ext>
          </a:extLst>
        </xdr:cNvPr>
        <xdr:cNvPicPr/>
      </xdr:nvPicPr>
      <xdr:blipFill>
        <a:blip xmlns:r="http://schemas.openxmlformats.org/officeDocument/2006/relationships" r:embed="rId635" cstate="print"/>
        <a:stretch>
          <a:fillRect/>
        </a:stretch>
      </xdr:blipFill>
      <xdr:spPr>
        <a:prstGeom prst="rect">
          <a:avLst/>
        </a:prstGeom>
      </xdr:spPr>
    </xdr:pic>
    <xdr:clientData/>
  </xdr:twoCellAnchor>
  <xdr:twoCellAnchor>
    <xdr:from>
      <xdr:col>24</xdr:col>
      <xdr:colOff>0</xdr:colOff>
      <xdr:row>200</xdr:row>
      <xdr:rowOff>0</xdr:rowOff>
    </xdr:from>
    <xdr:to>
      <xdr:col>25</xdr:col>
      <xdr:colOff>0</xdr:colOff>
      <xdr:row>200</xdr:row>
      <xdr:rowOff>1231688</xdr:rowOff>
    </xdr:to>
    <xdr:pic>
      <xdr:nvPicPr>
        <xdr:cNvPr id="643" name="Image 642" descr="Picture">
          <a:extLst>
            <a:ext uri="{FF2B5EF4-FFF2-40B4-BE49-F238E27FC236}">
              <a16:creationId xmlns:a16="http://schemas.microsoft.com/office/drawing/2014/main" id="{00000000-0008-0000-0000-000083020000}"/>
            </a:ext>
          </a:extLst>
        </xdr:cNvPr>
        <xdr:cNvPicPr/>
      </xdr:nvPicPr>
      <xdr:blipFill>
        <a:blip xmlns:r="http://schemas.openxmlformats.org/officeDocument/2006/relationships" r:embed="rId636" cstate="print"/>
        <a:stretch>
          <a:fillRect/>
        </a:stretch>
      </xdr:blipFill>
      <xdr:spPr>
        <a:prstGeom prst="rect">
          <a:avLst/>
        </a:prstGeom>
      </xdr:spPr>
    </xdr:pic>
    <xdr:clientData/>
  </xdr:twoCellAnchor>
  <xdr:twoCellAnchor>
    <xdr:from>
      <xdr:col>25</xdr:col>
      <xdr:colOff>0</xdr:colOff>
      <xdr:row>200</xdr:row>
      <xdr:rowOff>0</xdr:rowOff>
    </xdr:from>
    <xdr:to>
      <xdr:col>26</xdr:col>
      <xdr:colOff>0</xdr:colOff>
      <xdr:row>200</xdr:row>
      <xdr:rowOff>1231688</xdr:rowOff>
    </xdr:to>
    <xdr:pic>
      <xdr:nvPicPr>
        <xdr:cNvPr id="644" name="Image 643" descr="Picture">
          <a:extLst>
            <a:ext uri="{FF2B5EF4-FFF2-40B4-BE49-F238E27FC236}">
              <a16:creationId xmlns:a16="http://schemas.microsoft.com/office/drawing/2014/main" id="{00000000-0008-0000-0000-000084020000}"/>
            </a:ext>
          </a:extLst>
        </xdr:cNvPr>
        <xdr:cNvPicPr/>
      </xdr:nvPicPr>
      <xdr:blipFill>
        <a:blip xmlns:r="http://schemas.openxmlformats.org/officeDocument/2006/relationships" r:embed="rId637" cstate="print"/>
        <a:stretch>
          <a:fillRect/>
        </a:stretch>
      </xdr:blipFill>
      <xdr:spPr>
        <a:prstGeom prst="rect">
          <a:avLst/>
        </a:prstGeom>
      </xdr:spPr>
    </xdr:pic>
    <xdr:clientData/>
  </xdr:twoCellAnchor>
  <xdr:twoCellAnchor>
    <xdr:from>
      <xdr:col>26</xdr:col>
      <xdr:colOff>0</xdr:colOff>
      <xdr:row>200</xdr:row>
      <xdr:rowOff>0</xdr:rowOff>
    </xdr:from>
    <xdr:to>
      <xdr:col>27</xdr:col>
      <xdr:colOff>0</xdr:colOff>
      <xdr:row>200</xdr:row>
      <xdr:rowOff>1231688</xdr:rowOff>
    </xdr:to>
    <xdr:pic>
      <xdr:nvPicPr>
        <xdr:cNvPr id="645" name="Image 644" descr="Picture">
          <a:extLst>
            <a:ext uri="{FF2B5EF4-FFF2-40B4-BE49-F238E27FC236}">
              <a16:creationId xmlns:a16="http://schemas.microsoft.com/office/drawing/2014/main" id="{00000000-0008-0000-0000-000085020000}"/>
            </a:ext>
          </a:extLst>
        </xdr:cNvPr>
        <xdr:cNvPicPr/>
      </xdr:nvPicPr>
      <xdr:blipFill>
        <a:blip xmlns:r="http://schemas.openxmlformats.org/officeDocument/2006/relationships" r:embed="rId638" cstate="print"/>
        <a:stretch>
          <a:fillRect/>
        </a:stretch>
      </xdr:blipFill>
      <xdr:spPr>
        <a:prstGeom prst="rect">
          <a:avLst/>
        </a:prstGeom>
      </xdr:spPr>
    </xdr:pic>
    <xdr:clientData/>
  </xdr:twoCellAnchor>
  <xdr:twoCellAnchor>
    <xdr:from>
      <xdr:col>24</xdr:col>
      <xdr:colOff>0</xdr:colOff>
      <xdr:row>201</xdr:row>
      <xdr:rowOff>0</xdr:rowOff>
    </xdr:from>
    <xdr:to>
      <xdr:col>25</xdr:col>
      <xdr:colOff>0</xdr:colOff>
      <xdr:row>201</xdr:row>
      <xdr:rowOff>1231688</xdr:rowOff>
    </xdr:to>
    <xdr:pic>
      <xdr:nvPicPr>
        <xdr:cNvPr id="646" name="Image 645" descr="Picture">
          <a:extLst>
            <a:ext uri="{FF2B5EF4-FFF2-40B4-BE49-F238E27FC236}">
              <a16:creationId xmlns:a16="http://schemas.microsoft.com/office/drawing/2014/main" id="{00000000-0008-0000-0000-000086020000}"/>
            </a:ext>
          </a:extLst>
        </xdr:cNvPr>
        <xdr:cNvPicPr/>
      </xdr:nvPicPr>
      <xdr:blipFill>
        <a:blip xmlns:r="http://schemas.openxmlformats.org/officeDocument/2006/relationships" r:embed="rId639" cstate="print"/>
        <a:stretch>
          <a:fillRect/>
        </a:stretch>
      </xdr:blipFill>
      <xdr:spPr>
        <a:prstGeom prst="rect">
          <a:avLst/>
        </a:prstGeom>
      </xdr:spPr>
    </xdr:pic>
    <xdr:clientData/>
  </xdr:twoCellAnchor>
  <xdr:twoCellAnchor>
    <xdr:from>
      <xdr:col>25</xdr:col>
      <xdr:colOff>0</xdr:colOff>
      <xdr:row>201</xdr:row>
      <xdr:rowOff>0</xdr:rowOff>
    </xdr:from>
    <xdr:to>
      <xdr:col>26</xdr:col>
      <xdr:colOff>0</xdr:colOff>
      <xdr:row>201</xdr:row>
      <xdr:rowOff>1231688</xdr:rowOff>
    </xdr:to>
    <xdr:pic>
      <xdr:nvPicPr>
        <xdr:cNvPr id="647" name="Image 646" descr="Picture">
          <a:extLst>
            <a:ext uri="{FF2B5EF4-FFF2-40B4-BE49-F238E27FC236}">
              <a16:creationId xmlns:a16="http://schemas.microsoft.com/office/drawing/2014/main" id="{00000000-0008-0000-0000-000087020000}"/>
            </a:ext>
          </a:extLst>
        </xdr:cNvPr>
        <xdr:cNvPicPr/>
      </xdr:nvPicPr>
      <xdr:blipFill>
        <a:blip xmlns:r="http://schemas.openxmlformats.org/officeDocument/2006/relationships" r:embed="rId640" cstate="print"/>
        <a:stretch>
          <a:fillRect/>
        </a:stretch>
      </xdr:blipFill>
      <xdr:spPr>
        <a:prstGeom prst="rect">
          <a:avLst/>
        </a:prstGeom>
      </xdr:spPr>
    </xdr:pic>
    <xdr:clientData/>
  </xdr:twoCellAnchor>
  <xdr:twoCellAnchor>
    <xdr:from>
      <xdr:col>26</xdr:col>
      <xdr:colOff>0</xdr:colOff>
      <xdr:row>201</xdr:row>
      <xdr:rowOff>0</xdr:rowOff>
    </xdr:from>
    <xdr:to>
      <xdr:col>27</xdr:col>
      <xdr:colOff>0</xdr:colOff>
      <xdr:row>201</xdr:row>
      <xdr:rowOff>1231688</xdr:rowOff>
    </xdr:to>
    <xdr:pic>
      <xdr:nvPicPr>
        <xdr:cNvPr id="648" name="Image 647" descr="Picture">
          <a:extLst>
            <a:ext uri="{FF2B5EF4-FFF2-40B4-BE49-F238E27FC236}">
              <a16:creationId xmlns:a16="http://schemas.microsoft.com/office/drawing/2014/main" id="{00000000-0008-0000-0000-000088020000}"/>
            </a:ext>
          </a:extLst>
        </xdr:cNvPr>
        <xdr:cNvPicPr/>
      </xdr:nvPicPr>
      <xdr:blipFill>
        <a:blip xmlns:r="http://schemas.openxmlformats.org/officeDocument/2006/relationships" r:embed="rId641" cstate="print"/>
        <a:stretch>
          <a:fillRect/>
        </a:stretch>
      </xdr:blipFill>
      <xdr:spPr>
        <a:prstGeom prst="rect">
          <a:avLst/>
        </a:prstGeom>
      </xdr:spPr>
    </xdr:pic>
    <xdr:clientData/>
  </xdr:twoCellAnchor>
  <xdr:twoCellAnchor>
    <xdr:from>
      <xdr:col>24</xdr:col>
      <xdr:colOff>0</xdr:colOff>
      <xdr:row>202</xdr:row>
      <xdr:rowOff>0</xdr:rowOff>
    </xdr:from>
    <xdr:to>
      <xdr:col>25</xdr:col>
      <xdr:colOff>0</xdr:colOff>
      <xdr:row>202</xdr:row>
      <xdr:rowOff>1231688</xdr:rowOff>
    </xdr:to>
    <xdr:pic>
      <xdr:nvPicPr>
        <xdr:cNvPr id="649" name="Image 648" descr="Picture">
          <a:extLst>
            <a:ext uri="{FF2B5EF4-FFF2-40B4-BE49-F238E27FC236}">
              <a16:creationId xmlns:a16="http://schemas.microsoft.com/office/drawing/2014/main" id="{00000000-0008-0000-0000-000089020000}"/>
            </a:ext>
          </a:extLst>
        </xdr:cNvPr>
        <xdr:cNvPicPr/>
      </xdr:nvPicPr>
      <xdr:blipFill>
        <a:blip xmlns:r="http://schemas.openxmlformats.org/officeDocument/2006/relationships" r:embed="rId642" cstate="print"/>
        <a:stretch>
          <a:fillRect/>
        </a:stretch>
      </xdr:blipFill>
      <xdr:spPr>
        <a:prstGeom prst="rect">
          <a:avLst/>
        </a:prstGeom>
      </xdr:spPr>
    </xdr:pic>
    <xdr:clientData/>
  </xdr:twoCellAnchor>
  <xdr:twoCellAnchor>
    <xdr:from>
      <xdr:col>25</xdr:col>
      <xdr:colOff>0</xdr:colOff>
      <xdr:row>202</xdr:row>
      <xdr:rowOff>0</xdr:rowOff>
    </xdr:from>
    <xdr:to>
      <xdr:col>26</xdr:col>
      <xdr:colOff>0</xdr:colOff>
      <xdr:row>202</xdr:row>
      <xdr:rowOff>1231688</xdr:rowOff>
    </xdr:to>
    <xdr:pic>
      <xdr:nvPicPr>
        <xdr:cNvPr id="650" name="Image 649" descr="Picture">
          <a:extLst>
            <a:ext uri="{FF2B5EF4-FFF2-40B4-BE49-F238E27FC236}">
              <a16:creationId xmlns:a16="http://schemas.microsoft.com/office/drawing/2014/main" id="{00000000-0008-0000-0000-00008A020000}"/>
            </a:ext>
          </a:extLst>
        </xdr:cNvPr>
        <xdr:cNvPicPr/>
      </xdr:nvPicPr>
      <xdr:blipFill>
        <a:blip xmlns:r="http://schemas.openxmlformats.org/officeDocument/2006/relationships" r:embed="rId643" cstate="print"/>
        <a:stretch>
          <a:fillRect/>
        </a:stretch>
      </xdr:blipFill>
      <xdr:spPr>
        <a:prstGeom prst="rect">
          <a:avLst/>
        </a:prstGeom>
      </xdr:spPr>
    </xdr:pic>
    <xdr:clientData/>
  </xdr:twoCellAnchor>
  <xdr:twoCellAnchor>
    <xdr:from>
      <xdr:col>26</xdr:col>
      <xdr:colOff>0</xdr:colOff>
      <xdr:row>202</xdr:row>
      <xdr:rowOff>0</xdr:rowOff>
    </xdr:from>
    <xdr:to>
      <xdr:col>27</xdr:col>
      <xdr:colOff>0</xdr:colOff>
      <xdr:row>202</xdr:row>
      <xdr:rowOff>1231688</xdr:rowOff>
    </xdr:to>
    <xdr:pic>
      <xdr:nvPicPr>
        <xdr:cNvPr id="651" name="Image 650" descr="Picture">
          <a:extLst>
            <a:ext uri="{FF2B5EF4-FFF2-40B4-BE49-F238E27FC236}">
              <a16:creationId xmlns:a16="http://schemas.microsoft.com/office/drawing/2014/main" id="{00000000-0008-0000-0000-00008B020000}"/>
            </a:ext>
          </a:extLst>
        </xdr:cNvPr>
        <xdr:cNvPicPr/>
      </xdr:nvPicPr>
      <xdr:blipFill>
        <a:blip xmlns:r="http://schemas.openxmlformats.org/officeDocument/2006/relationships" r:embed="rId644" cstate="print"/>
        <a:stretch>
          <a:fillRect/>
        </a:stretch>
      </xdr:blipFill>
      <xdr:spPr>
        <a:prstGeom prst="rect">
          <a:avLst/>
        </a:prstGeom>
      </xdr:spPr>
    </xdr:pic>
    <xdr:clientData/>
  </xdr:twoCellAnchor>
  <xdr:twoCellAnchor>
    <xdr:from>
      <xdr:col>24</xdr:col>
      <xdr:colOff>0</xdr:colOff>
      <xdr:row>203</xdr:row>
      <xdr:rowOff>0</xdr:rowOff>
    </xdr:from>
    <xdr:to>
      <xdr:col>25</xdr:col>
      <xdr:colOff>0</xdr:colOff>
      <xdr:row>203</xdr:row>
      <xdr:rowOff>1231688</xdr:rowOff>
    </xdr:to>
    <xdr:pic>
      <xdr:nvPicPr>
        <xdr:cNvPr id="652" name="Image 651" descr="Picture">
          <a:extLst>
            <a:ext uri="{FF2B5EF4-FFF2-40B4-BE49-F238E27FC236}">
              <a16:creationId xmlns:a16="http://schemas.microsoft.com/office/drawing/2014/main" id="{00000000-0008-0000-0000-00008C020000}"/>
            </a:ext>
          </a:extLst>
        </xdr:cNvPr>
        <xdr:cNvPicPr/>
      </xdr:nvPicPr>
      <xdr:blipFill>
        <a:blip xmlns:r="http://schemas.openxmlformats.org/officeDocument/2006/relationships" r:embed="rId645" cstate="print"/>
        <a:stretch>
          <a:fillRect/>
        </a:stretch>
      </xdr:blipFill>
      <xdr:spPr>
        <a:prstGeom prst="rect">
          <a:avLst/>
        </a:prstGeom>
      </xdr:spPr>
    </xdr:pic>
    <xdr:clientData/>
  </xdr:twoCellAnchor>
  <xdr:twoCellAnchor>
    <xdr:from>
      <xdr:col>25</xdr:col>
      <xdr:colOff>0</xdr:colOff>
      <xdr:row>203</xdr:row>
      <xdr:rowOff>0</xdr:rowOff>
    </xdr:from>
    <xdr:to>
      <xdr:col>26</xdr:col>
      <xdr:colOff>0</xdr:colOff>
      <xdr:row>203</xdr:row>
      <xdr:rowOff>1231688</xdr:rowOff>
    </xdr:to>
    <xdr:pic>
      <xdr:nvPicPr>
        <xdr:cNvPr id="653" name="Image 652" descr="Picture">
          <a:extLst>
            <a:ext uri="{FF2B5EF4-FFF2-40B4-BE49-F238E27FC236}">
              <a16:creationId xmlns:a16="http://schemas.microsoft.com/office/drawing/2014/main" id="{00000000-0008-0000-0000-00008D020000}"/>
            </a:ext>
          </a:extLst>
        </xdr:cNvPr>
        <xdr:cNvPicPr/>
      </xdr:nvPicPr>
      <xdr:blipFill>
        <a:blip xmlns:r="http://schemas.openxmlformats.org/officeDocument/2006/relationships" r:embed="rId646" cstate="print"/>
        <a:stretch>
          <a:fillRect/>
        </a:stretch>
      </xdr:blipFill>
      <xdr:spPr>
        <a:prstGeom prst="rect">
          <a:avLst/>
        </a:prstGeom>
      </xdr:spPr>
    </xdr:pic>
    <xdr:clientData/>
  </xdr:twoCellAnchor>
  <xdr:twoCellAnchor>
    <xdr:from>
      <xdr:col>26</xdr:col>
      <xdr:colOff>0</xdr:colOff>
      <xdr:row>203</xdr:row>
      <xdr:rowOff>0</xdr:rowOff>
    </xdr:from>
    <xdr:to>
      <xdr:col>27</xdr:col>
      <xdr:colOff>0</xdr:colOff>
      <xdr:row>203</xdr:row>
      <xdr:rowOff>1231688</xdr:rowOff>
    </xdr:to>
    <xdr:pic>
      <xdr:nvPicPr>
        <xdr:cNvPr id="654" name="Image 653" descr="Picture">
          <a:extLst>
            <a:ext uri="{FF2B5EF4-FFF2-40B4-BE49-F238E27FC236}">
              <a16:creationId xmlns:a16="http://schemas.microsoft.com/office/drawing/2014/main" id="{00000000-0008-0000-0000-00008E020000}"/>
            </a:ext>
          </a:extLst>
        </xdr:cNvPr>
        <xdr:cNvPicPr/>
      </xdr:nvPicPr>
      <xdr:blipFill>
        <a:blip xmlns:r="http://schemas.openxmlformats.org/officeDocument/2006/relationships" r:embed="rId647" cstate="print"/>
        <a:stretch>
          <a:fillRect/>
        </a:stretch>
      </xdr:blipFill>
      <xdr:spPr>
        <a:prstGeom prst="rect">
          <a:avLst/>
        </a:prstGeom>
      </xdr:spPr>
    </xdr:pic>
    <xdr:clientData/>
  </xdr:twoCellAnchor>
  <xdr:twoCellAnchor>
    <xdr:from>
      <xdr:col>24</xdr:col>
      <xdr:colOff>0</xdr:colOff>
      <xdr:row>204</xdr:row>
      <xdr:rowOff>0</xdr:rowOff>
    </xdr:from>
    <xdr:to>
      <xdr:col>25</xdr:col>
      <xdr:colOff>0</xdr:colOff>
      <xdr:row>204</xdr:row>
      <xdr:rowOff>1231688</xdr:rowOff>
    </xdr:to>
    <xdr:pic>
      <xdr:nvPicPr>
        <xdr:cNvPr id="655" name="Image 654" descr="Picture">
          <a:extLst>
            <a:ext uri="{FF2B5EF4-FFF2-40B4-BE49-F238E27FC236}">
              <a16:creationId xmlns:a16="http://schemas.microsoft.com/office/drawing/2014/main" id="{00000000-0008-0000-0000-00008F020000}"/>
            </a:ext>
          </a:extLst>
        </xdr:cNvPr>
        <xdr:cNvPicPr/>
      </xdr:nvPicPr>
      <xdr:blipFill>
        <a:blip xmlns:r="http://schemas.openxmlformats.org/officeDocument/2006/relationships" r:embed="rId648" cstate="print"/>
        <a:stretch>
          <a:fillRect/>
        </a:stretch>
      </xdr:blipFill>
      <xdr:spPr>
        <a:prstGeom prst="rect">
          <a:avLst/>
        </a:prstGeom>
      </xdr:spPr>
    </xdr:pic>
    <xdr:clientData/>
  </xdr:twoCellAnchor>
  <xdr:twoCellAnchor>
    <xdr:from>
      <xdr:col>25</xdr:col>
      <xdr:colOff>0</xdr:colOff>
      <xdr:row>204</xdr:row>
      <xdr:rowOff>0</xdr:rowOff>
    </xdr:from>
    <xdr:to>
      <xdr:col>26</xdr:col>
      <xdr:colOff>0</xdr:colOff>
      <xdr:row>204</xdr:row>
      <xdr:rowOff>1231688</xdr:rowOff>
    </xdr:to>
    <xdr:pic>
      <xdr:nvPicPr>
        <xdr:cNvPr id="656" name="Image 655" descr="Picture">
          <a:extLst>
            <a:ext uri="{FF2B5EF4-FFF2-40B4-BE49-F238E27FC236}">
              <a16:creationId xmlns:a16="http://schemas.microsoft.com/office/drawing/2014/main" id="{00000000-0008-0000-0000-000090020000}"/>
            </a:ext>
          </a:extLst>
        </xdr:cNvPr>
        <xdr:cNvPicPr/>
      </xdr:nvPicPr>
      <xdr:blipFill>
        <a:blip xmlns:r="http://schemas.openxmlformats.org/officeDocument/2006/relationships" r:embed="rId649" cstate="print"/>
        <a:stretch>
          <a:fillRect/>
        </a:stretch>
      </xdr:blipFill>
      <xdr:spPr>
        <a:prstGeom prst="rect">
          <a:avLst/>
        </a:prstGeom>
      </xdr:spPr>
    </xdr:pic>
    <xdr:clientData/>
  </xdr:twoCellAnchor>
  <xdr:twoCellAnchor>
    <xdr:from>
      <xdr:col>26</xdr:col>
      <xdr:colOff>0</xdr:colOff>
      <xdr:row>204</xdr:row>
      <xdr:rowOff>0</xdr:rowOff>
    </xdr:from>
    <xdr:to>
      <xdr:col>27</xdr:col>
      <xdr:colOff>0</xdr:colOff>
      <xdr:row>204</xdr:row>
      <xdr:rowOff>1231688</xdr:rowOff>
    </xdr:to>
    <xdr:pic>
      <xdr:nvPicPr>
        <xdr:cNvPr id="657" name="Image 656" descr="Picture">
          <a:extLst>
            <a:ext uri="{FF2B5EF4-FFF2-40B4-BE49-F238E27FC236}">
              <a16:creationId xmlns:a16="http://schemas.microsoft.com/office/drawing/2014/main" id="{00000000-0008-0000-0000-000091020000}"/>
            </a:ext>
          </a:extLst>
        </xdr:cNvPr>
        <xdr:cNvPicPr/>
      </xdr:nvPicPr>
      <xdr:blipFill>
        <a:blip xmlns:r="http://schemas.openxmlformats.org/officeDocument/2006/relationships" r:embed="rId650" cstate="print"/>
        <a:stretch>
          <a:fillRect/>
        </a:stretch>
      </xdr:blipFill>
      <xdr:spPr>
        <a:prstGeom prst="rect">
          <a:avLst/>
        </a:prstGeom>
      </xdr:spPr>
    </xdr:pic>
    <xdr:clientData/>
  </xdr:twoCellAnchor>
  <xdr:twoCellAnchor>
    <xdr:from>
      <xdr:col>24</xdr:col>
      <xdr:colOff>0</xdr:colOff>
      <xdr:row>205</xdr:row>
      <xdr:rowOff>0</xdr:rowOff>
    </xdr:from>
    <xdr:to>
      <xdr:col>25</xdr:col>
      <xdr:colOff>0</xdr:colOff>
      <xdr:row>205</xdr:row>
      <xdr:rowOff>1231688</xdr:rowOff>
    </xdr:to>
    <xdr:pic>
      <xdr:nvPicPr>
        <xdr:cNvPr id="658" name="Image 657" descr="Picture">
          <a:extLst>
            <a:ext uri="{FF2B5EF4-FFF2-40B4-BE49-F238E27FC236}">
              <a16:creationId xmlns:a16="http://schemas.microsoft.com/office/drawing/2014/main" id="{00000000-0008-0000-0000-000092020000}"/>
            </a:ext>
          </a:extLst>
        </xdr:cNvPr>
        <xdr:cNvPicPr/>
      </xdr:nvPicPr>
      <xdr:blipFill>
        <a:blip xmlns:r="http://schemas.openxmlformats.org/officeDocument/2006/relationships" r:embed="rId651" cstate="print"/>
        <a:stretch>
          <a:fillRect/>
        </a:stretch>
      </xdr:blipFill>
      <xdr:spPr>
        <a:prstGeom prst="rect">
          <a:avLst/>
        </a:prstGeom>
      </xdr:spPr>
    </xdr:pic>
    <xdr:clientData/>
  </xdr:twoCellAnchor>
  <xdr:twoCellAnchor>
    <xdr:from>
      <xdr:col>25</xdr:col>
      <xdr:colOff>0</xdr:colOff>
      <xdr:row>205</xdr:row>
      <xdr:rowOff>0</xdr:rowOff>
    </xdr:from>
    <xdr:to>
      <xdr:col>26</xdr:col>
      <xdr:colOff>0</xdr:colOff>
      <xdr:row>205</xdr:row>
      <xdr:rowOff>1231688</xdr:rowOff>
    </xdr:to>
    <xdr:pic>
      <xdr:nvPicPr>
        <xdr:cNvPr id="659" name="Image 658" descr="Picture">
          <a:extLst>
            <a:ext uri="{FF2B5EF4-FFF2-40B4-BE49-F238E27FC236}">
              <a16:creationId xmlns:a16="http://schemas.microsoft.com/office/drawing/2014/main" id="{00000000-0008-0000-0000-000093020000}"/>
            </a:ext>
          </a:extLst>
        </xdr:cNvPr>
        <xdr:cNvPicPr/>
      </xdr:nvPicPr>
      <xdr:blipFill>
        <a:blip xmlns:r="http://schemas.openxmlformats.org/officeDocument/2006/relationships" r:embed="rId652" cstate="print"/>
        <a:stretch>
          <a:fillRect/>
        </a:stretch>
      </xdr:blipFill>
      <xdr:spPr>
        <a:prstGeom prst="rect">
          <a:avLst/>
        </a:prstGeom>
      </xdr:spPr>
    </xdr:pic>
    <xdr:clientData/>
  </xdr:twoCellAnchor>
  <xdr:twoCellAnchor>
    <xdr:from>
      <xdr:col>26</xdr:col>
      <xdr:colOff>0</xdr:colOff>
      <xdr:row>205</xdr:row>
      <xdr:rowOff>0</xdr:rowOff>
    </xdr:from>
    <xdr:to>
      <xdr:col>27</xdr:col>
      <xdr:colOff>0</xdr:colOff>
      <xdr:row>205</xdr:row>
      <xdr:rowOff>1231688</xdr:rowOff>
    </xdr:to>
    <xdr:pic>
      <xdr:nvPicPr>
        <xdr:cNvPr id="660" name="Image 659" descr="Picture">
          <a:extLst>
            <a:ext uri="{FF2B5EF4-FFF2-40B4-BE49-F238E27FC236}">
              <a16:creationId xmlns:a16="http://schemas.microsoft.com/office/drawing/2014/main" id="{00000000-0008-0000-0000-000094020000}"/>
            </a:ext>
          </a:extLst>
        </xdr:cNvPr>
        <xdr:cNvPicPr/>
      </xdr:nvPicPr>
      <xdr:blipFill>
        <a:blip xmlns:r="http://schemas.openxmlformats.org/officeDocument/2006/relationships" r:embed="rId653" cstate="print"/>
        <a:stretch>
          <a:fillRect/>
        </a:stretch>
      </xdr:blipFill>
      <xdr:spPr>
        <a:prstGeom prst="rect">
          <a:avLst/>
        </a:prstGeom>
      </xdr:spPr>
    </xdr:pic>
    <xdr:clientData/>
  </xdr:twoCellAnchor>
  <xdr:twoCellAnchor>
    <xdr:from>
      <xdr:col>24</xdr:col>
      <xdr:colOff>0</xdr:colOff>
      <xdr:row>206</xdr:row>
      <xdr:rowOff>0</xdr:rowOff>
    </xdr:from>
    <xdr:to>
      <xdr:col>25</xdr:col>
      <xdr:colOff>0</xdr:colOff>
      <xdr:row>206</xdr:row>
      <xdr:rowOff>1231688</xdr:rowOff>
    </xdr:to>
    <xdr:pic>
      <xdr:nvPicPr>
        <xdr:cNvPr id="661" name="Image 660" descr="Picture">
          <a:extLst>
            <a:ext uri="{FF2B5EF4-FFF2-40B4-BE49-F238E27FC236}">
              <a16:creationId xmlns:a16="http://schemas.microsoft.com/office/drawing/2014/main" id="{00000000-0008-0000-0000-000095020000}"/>
            </a:ext>
          </a:extLst>
        </xdr:cNvPr>
        <xdr:cNvPicPr/>
      </xdr:nvPicPr>
      <xdr:blipFill>
        <a:blip xmlns:r="http://schemas.openxmlformats.org/officeDocument/2006/relationships" r:embed="rId654" cstate="print"/>
        <a:stretch>
          <a:fillRect/>
        </a:stretch>
      </xdr:blipFill>
      <xdr:spPr>
        <a:prstGeom prst="rect">
          <a:avLst/>
        </a:prstGeom>
      </xdr:spPr>
    </xdr:pic>
    <xdr:clientData/>
  </xdr:twoCellAnchor>
  <xdr:twoCellAnchor>
    <xdr:from>
      <xdr:col>25</xdr:col>
      <xdr:colOff>0</xdr:colOff>
      <xdr:row>206</xdr:row>
      <xdr:rowOff>0</xdr:rowOff>
    </xdr:from>
    <xdr:to>
      <xdr:col>26</xdr:col>
      <xdr:colOff>0</xdr:colOff>
      <xdr:row>206</xdr:row>
      <xdr:rowOff>1231688</xdr:rowOff>
    </xdr:to>
    <xdr:pic>
      <xdr:nvPicPr>
        <xdr:cNvPr id="662" name="Image 661" descr="Picture">
          <a:extLst>
            <a:ext uri="{FF2B5EF4-FFF2-40B4-BE49-F238E27FC236}">
              <a16:creationId xmlns:a16="http://schemas.microsoft.com/office/drawing/2014/main" id="{00000000-0008-0000-0000-000096020000}"/>
            </a:ext>
          </a:extLst>
        </xdr:cNvPr>
        <xdr:cNvPicPr/>
      </xdr:nvPicPr>
      <xdr:blipFill>
        <a:blip xmlns:r="http://schemas.openxmlformats.org/officeDocument/2006/relationships" r:embed="rId655" cstate="print"/>
        <a:stretch>
          <a:fillRect/>
        </a:stretch>
      </xdr:blipFill>
      <xdr:spPr>
        <a:prstGeom prst="rect">
          <a:avLst/>
        </a:prstGeom>
      </xdr:spPr>
    </xdr:pic>
    <xdr:clientData/>
  </xdr:twoCellAnchor>
  <xdr:twoCellAnchor>
    <xdr:from>
      <xdr:col>26</xdr:col>
      <xdr:colOff>0</xdr:colOff>
      <xdr:row>206</xdr:row>
      <xdr:rowOff>0</xdr:rowOff>
    </xdr:from>
    <xdr:to>
      <xdr:col>27</xdr:col>
      <xdr:colOff>0</xdr:colOff>
      <xdr:row>206</xdr:row>
      <xdr:rowOff>1231688</xdr:rowOff>
    </xdr:to>
    <xdr:pic>
      <xdr:nvPicPr>
        <xdr:cNvPr id="663" name="Image 662" descr="Picture">
          <a:extLst>
            <a:ext uri="{FF2B5EF4-FFF2-40B4-BE49-F238E27FC236}">
              <a16:creationId xmlns:a16="http://schemas.microsoft.com/office/drawing/2014/main" id="{00000000-0008-0000-0000-000097020000}"/>
            </a:ext>
          </a:extLst>
        </xdr:cNvPr>
        <xdr:cNvPicPr/>
      </xdr:nvPicPr>
      <xdr:blipFill>
        <a:blip xmlns:r="http://schemas.openxmlformats.org/officeDocument/2006/relationships" r:embed="rId656" cstate="print"/>
        <a:stretch>
          <a:fillRect/>
        </a:stretch>
      </xdr:blipFill>
      <xdr:spPr>
        <a:prstGeom prst="rect">
          <a:avLst/>
        </a:prstGeom>
      </xdr:spPr>
    </xdr:pic>
    <xdr:clientData/>
  </xdr:twoCellAnchor>
  <xdr:twoCellAnchor>
    <xdr:from>
      <xdr:col>24</xdr:col>
      <xdr:colOff>0</xdr:colOff>
      <xdr:row>207</xdr:row>
      <xdr:rowOff>0</xdr:rowOff>
    </xdr:from>
    <xdr:to>
      <xdr:col>25</xdr:col>
      <xdr:colOff>0</xdr:colOff>
      <xdr:row>207</xdr:row>
      <xdr:rowOff>1231688</xdr:rowOff>
    </xdr:to>
    <xdr:pic>
      <xdr:nvPicPr>
        <xdr:cNvPr id="664" name="Image 663" descr="Picture">
          <a:extLst>
            <a:ext uri="{FF2B5EF4-FFF2-40B4-BE49-F238E27FC236}">
              <a16:creationId xmlns:a16="http://schemas.microsoft.com/office/drawing/2014/main" id="{00000000-0008-0000-0000-000098020000}"/>
            </a:ext>
          </a:extLst>
        </xdr:cNvPr>
        <xdr:cNvPicPr/>
      </xdr:nvPicPr>
      <xdr:blipFill>
        <a:blip xmlns:r="http://schemas.openxmlformats.org/officeDocument/2006/relationships" r:embed="rId657" cstate="print"/>
        <a:stretch>
          <a:fillRect/>
        </a:stretch>
      </xdr:blipFill>
      <xdr:spPr>
        <a:prstGeom prst="rect">
          <a:avLst/>
        </a:prstGeom>
      </xdr:spPr>
    </xdr:pic>
    <xdr:clientData/>
  </xdr:twoCellAnchor>
  <xdr:twoCellAnchor>
    <xdr:from>
      <xdr:col>25</xdr:col>
      <xdr:colOff>0</xdr:colOff>
      <xdr:row>207</xdr:row>
      <xdr:rowOff>0</xdr:rowOff>
    </xdr:from>
    <xdr:to>
      <xdr:col>26</xdr:col>
      <xdr:colOff>0</xdr:colOff>
      <xdr:row>207</xdr:row>
      <xdr:rowOff>1231688</xdr:rowOff>
    </xdr:to>
    <xdr:pic>
      <xdr:nvPicPr>
        <xdr:cNvPr id="665" name="Image 664" descr="Picture">
          <a:extLst>
            <a:ext uri="{FF2B5EF4-FFF2-40B4-BE49-F238E27FC236}">
              <a16:creationId xmlns:a16="http://schemas.microsoft.com/office/drawing/2014/main" id="{00000000-0008-0000-0000-000099020000}"/>
            </a:ext>
          </a:extLst>
        </xdr:cNvPr>
        <xdr:cNvPicPr/>
      </xdr:nvPicPr>
      <xdr:blipFill>
        <a:blip xmlns:r="http://schemas.openxmlformats.org/officeDocument/2006/relationships" r:embed="rId658" cstate="print"/>
        <a:stretch>
          <a:fillRect/>
        </a:stretch>
      </xdr:blipFill>
      <xdr:spPr>
        <a:prstGeom prst="rect">
          <a:avLst/>
        </a:prstGeom>
      </xdr:spPr>
    </xdr:pic>
    <xdr:clientData/>
  </xdr:twoCellAnchor>
  <xdr:twoCellAnchor>
    <xdr:from>
      <xdr:col>26</xdr:col>
      <xdr:colOff>0</xdr:colOff>
      <xdr:row>207</xdr:row>
      <xdr:rowOff>0</xdr:rowOff>
    </xdr:from>
    <xdr:to>
      <xdr:col>27</xdr:col>
      <xdr:colOff>0</xdr:colOff>
      <xdr:row>207</xdr:row>
      <xdr:rowOff>1231688</xdr:rowOff>
    </xdr:to>
    <xdr:pic>
      <xdr:nvPicPr>
        <xdr:cNvPr id="666" name="Image 665" descr="Picture">
          <a:extLst>
            <a:ext uri="{FF2B5EF4-FFF2-40B4-BE49-F238E27FC236}">
              <a16:creationId xmlns:a16="http://schemas.microsoft.com/office/drawing/2014/main" id="{00000000-0008-0000-0000-00009A020000}"/>
            </a:ext>
          </a:extLst>
        </xdr:cNvPr>
        <xdr:cNvPicPr/>
      </xdr:nvPicPr>
      <xdr:blipFill>
        <a:blip xmlns:r="http://schemas.openxmlformats.org/officeDocument/2006/relationships" r:embed="rId659" cstate="print"/>
        <a:stretch>
          <a:fillRect/>
        </a:stretch>
      </xdr:blipFill>
      <xdr:spPr>
        <a:prstGeom prst="rect">
          <a:avLst/>
        </a:prstGeom>
      </xdr:spPr>
    </xdr:pic>
    <xdr:clientData/>
  </xdr:twoCellAnchor>
  <xdr:twoCellAnchor>
    <xdr:from>
      <xdr:col>24</xdr:col>
      <xdr:colOff>0</xdr:colOff>
      <xdr:row>208</xdr:row>
      <xdr:rowOff>0</xdr:rowOff>
    </xdr:from>
    <xdr:to>
      <xdr:col>25</xdr:col>
      <xdr:colOff>0</xdr:colOff>
      <xdr:row>208</xdr:row>
      <xdr:rowOff>1231688</xdr:rowOff>
    </xdr:to>
    <xdr:pic>
      <xdr:nvPicPr>
        <xdr:cNvPr id="667" name="Image 666" descr="Picture">
          <a:extLst>
            <a:ext uri="{FF2B5EF4-FFF2-40B4-BE49-F238E27FC236}">
              <a16:creationId xmlns:a16="http://schemas.microsoft.com/office/drawing/2014/main" id="{00000000-0008-0000-0000-00009B020000}"/>
            </a:ext>
          </a:extLst>
        </xdr:cNvPr>
        <xdr:cNvPicPr/>
      </xdr:nvPicPr>
      <xdr:blipFill>
        <a:blip xmlns:r="http://schemas.openxmlformats.org/officeDocument/2006/relationships" r:embed="rId660" cstate="print"/>
        <a:stretch>
          <a:fillRect/>
        </a:stretch>
      </xdr:blipFill>
      <xdr:spPr>
        <a:prstGeom prst="rect">
          <a:avLst/>
        </a:prstGeom>
      </xdr:spPr>
    </xdr:pic>
    <xdr:clientData/>
  </xdr:twoCellAnchor>
  <xdr:twoCellAnchor>
    <xdr:from>
      <xdr:col>25</xdr:col>
      <xdr:colOff>0</xdr:colOff>
      <xdr:row>208</xdr:row>
      <xdr:rowOff>0</xdr:rowOff>
    </xdr:from>
    <xdr:to>
      <xdr:col>26</xdr:col>
      <xdr:colOff>0</xdr:colOff>
      <xdr:row>208</xdr:row>
      <xdr:rowOff>1231688</xdr:rowOff>
    </xdr:to>
    <xdr:pic>
      <xdr:nvPicPr>
        <xdr:cNvPr id="668" name="Image 667" descr="Picture">
          <a:extLst>
            <a:ext uri="{FF2B5EF4-FFF2-40B4-BE49-F238E27FC236}">
              <a16:creationId xmlns:a16="http://schemas.microsoft.com/office/drawing/2014/main" id="{00000000-0008-0000-0000-00009C020000}"/>
            </a:ext>
          </a:extLst>
        </xdr:cNvPr>
        <xdr:cNvPicPr/>
      </xdr:nvPicPr>
      <xdr:blipFill>
        <a:blip xmlns:r="http://schemas.openxmlformats.org/officeDocument/2006/relationships" r:embed="rId661" cstate="print"/>
        <a:stretch>
          <a:fillRect/>
        </a:stretch>
      </xdr:blipFill>
      <xdr:spPr>
        <a:prstGeom prst="rect">
          <a:avLst/>
        </a:prstGeom>
      </xdr:spPr>
    </xdr:pic>
    <xdr:clientData/>
  </xdr:twoCellAnchor>
  <xdr:twoCellAnchor>
    <xdr:from>
      <xdr:col>26</xdr:col>
      <xdr:colOff>0</xdr:colOff>
      <xdr:row>208</xdr:row>
      <xdr:rowOff>0</xdr:rowOff>
    </xdr:from>
    <xdr:to>
      <xdr:col>27</xdr:col>
      <xdr:colOff>0</xdr:colOff>
      <xdr:row>208</xdr:row>
      <xdr:rowOff>1231688</xdr:rowOff>
    </xdr:to>
    <xdr:pic>
      <xdr:nvPicPr>
        <xdr:cNvPr id="669" name="Image 668" descr="Picture">
          <a:extLst>
            <a:ext uri="{FF2B5EF4-FFF2-40B4-BE49-F238E27FC236}">
              <a16:creationId xmlns:a16="http://schemas.microsoft.com/office/drawing/2014/main" id="{00000000-0008-0000-0000-00009D020000}"/>
            </a:ext>
          </a:extLst>
        </xdr:cNvPr>
        <xdr:cNvPicPr/>
      </xdr:nvPicPr>
      <xdr:blipFill>
        <a:blip xmlns:r="http://schemas.openxmlformats.org/officeDocument/2006/relationships" r:embed="rId662" cstate="print"/>
        <a:stretch>
          <a:fillRect/>
        </a:stretch>
      </xdr:blipFill>
      <xdr:spPr>
        <a:prstGeom prst="rect">
          <a:avLst/>
        </a:prstGeom>
      </xdr:spPr>
    </xdr:pic>
    <xdr:clientData/>
  </xdr:twoCellAnchor>
  <xdr:twoCellAnchor>
    <xdr:from>
      <xdr:col>24</xdr:col>
      <xdr:colOff>0</xdr:colOff>
      <xdr:row>209</xdr:row>
      <xdr:rowOff>0</xdr:rowOff>
    </xdr:from>
    <xdr:to>
      <xdr:col>25</xdr:col>
      <xdr:colOff>0</xdr:colOff>
      <xdr:row>209</xdr:row>
      <xdr:rowOff>1231688</xdr:rowOff>
    </xdr:to>
    <xdr:pic>
      <xdr:nvPicPr>
        <xdr:cNvPr id="670" name="Image 669" descr="Picture">
          <a:extLst>
            <a:ext uri="{FF2B5EF4-FFF2-40B4-BE49-F238E27FC236}">
              <a16:creationId xmlns:a16="http://schemas.microsoft.com/office/drawing/2014/main" id="{00000000-0008-0000-0000-00009E020000}"/>
            </a:ext>
          </a:extLst>
        </xdr:cNvPr>
        <xdr:cNvPicPr/>
      </xdr:nvPicPr>
      <xdr:blipFill>
        <a:blip xmlns:r="http://schemas.openxmlformats.org/officeDocument/2006/relationships" r:embed="rId663" cstate="print"/>
        <a:stretch>
          <a:fillRect/>
        </a:stretch>
      </xdr:blipFill>
      <xdr:spPr>
        <a:prstGeom prst="rect">
          <a:avLst/>
        </a:prstGeom>
      </xdr:spPr>
    </xdr:pic>
    <xdr:clientData/>
  </xdr:twoCellAnchor>
  <xdr:twoCellAnchor>
    <xdr:from>
      <xdr:col>25</xdr:col>
      <xdr:colOff>0</xdr:colOff>
      <xdr:row>209</xdr:row>
      <xdr:rowOff>0</xdr:rowOff>
    </xdr:from>
    <xdr:to>
      <xdr:col>26</xdr:col>
      <xdr:colOff>0</xdr:colOff>
      <xdr:row>209</xdr:row>
      <xdr:rowOff>1231688</xdr:rowOff>
    </xdr:to>
    <xdr:pic>
      <xdr:nvPicPr>
        <xdr:cNvPr id="671" name="Image 670" descr="Picture">
          <a:extLst>
            <a:ext uri="{FF2B5EF4-FFF2-40B4-BE49-F238E27FC236}">
              <a16:creationId xmlns:a16="http://schemas.microsoft.com/office/drawing/2014/main" id="{00000000-0008-0000-0000-00009F020000}"/>
            </a:ext>
          </a:extLst>
        </xdr:cNvPr>
        <xdr:cNvPicPr/>
      </xdr:nvPicPr>
      <xdr:blipFill>
        <a:blip xmlns:r="http://schemas.openxmlformats.org/officeDocument/2006/relationships" r:embed="rId664" cstate="print"/>
        <a:stretch>
          <a:fillRect/>
        </a:stretch>
      </xdr:blipFill>
      <xdr:spPr>
        <a:prstGeom prst="rect">
          <a:avLst/>
        </a:prstGeom>
      </xdr:spPr>
    </xdr:pic>
    <xdr:clientData/>
  </xdr:twoCellAnchor>
  <xdr:twoCellAnchor>
    <xdr:from>
      <xdr:col>26</xdr:col>
      <xdr:colOff>0</xdr:colOff>
      <xdr:row>209</xdr:row>
      <xdr:rowOff>0</xdr:rowOff>
    </xdr:from>
    <xdr:to>
      <xdr:col>27</xdr:col>
      <xdr:colOff>0</xdr:colOff>
      <xdr:row>209</xdr:row>
      <xdr:rowOff>1231688</xdr:rowOff>
    </xdr:to>
    <xdr:pic>
      <xdr:nvPicPr>
        <xdr:cNvPr id="672" name="Image 671" descr="Picture">
          <a:extLst>
            <a:ext uri="{FF2B5EF4-FFF2-40B4-BE49-F238E27FC236}">
              <a16:creationId xmlns:a16="http://schemas.microsoft.com/office/drawing/2014/main" id="{00000000-0008-0000-0000-0000A0020000}"/>
            </a:ext>
          </a:extLst>
        </xdr:cNvPr>
        <xdr:cNvPicPr/>
      </xdr:nvPicPr>
      <xdr:blipFill>
        <a:blip xmlns:r="http://schemas.openxmlformats.org/officeDocument/2006/relationships" r:embed="rId665" cstate="print"/>
        <a:stretch>
          <a:fillRect/>
        </a:stretch>
      </xdr:blipFill>
      <xdr:spPr>
        <a:prstGeom prst="rect">
          <a:avLst/>
        </a:prstGeom>
      </xdr:spPr>
    </xdr:pic>
    <xdr:clientData/>
  </xdr:twoCellAnchor>
  <xdr:twoCellAnchor>
    <xdr:from>
      <xdr:col>24</xdr:col>
      <xdr:colOff>0</xdr:colOff>
      <xdr:row>210</xdr:row>
      <xdr:rowOff>0</xdr:rowOff>
    </xdr:from>
    <xdr:to>
      <xdr:col>25</xdr:col>
      <xdr:colOff>0</xdr:colOff>
      <xdr:row>210</xdr:row>
      <xdr:rowOff>1231688</xdr:rowOff>
    </xdr:to>
    <xdr:pic>
      <xdr:nvPicPr>
        <xdr:cNvPr id="673" name="Image 672" descr="Picture">
          <a:extLst>
            <a:ext uri="{FF2B5EF4-FFF2-40B4-BE49-F238E27FC236}">
              <a16:creationId xmlns:a16="http://schemas.microsoft.com/office/drawing/2014/main" id="{00000000-0008-0000-0000-0000A1020000}"/>
            </a:ext>
          </a:extLst>
        </xdr:cNvPr>
        <xdr:cNvPicPr/>
      </xdr:nvPicPr>
      <xdr:blipFill>
        <a:blip xmlns:r="http://schemas.openxmlformats.org/officeDocument/2006/relationships" r:embed="rId666" cstate="print"/>
        <a:stretch>
          <a:fillRect/>
        </a:stretch>
      </xdr:blipFill>
      <xdr:spPr>
        <a:prstGeom prst="rect">
          <a:avLst/>
        </a:prstGeom>
      </xdr:spPr>
    </xdr:pic>
    <xdr:clientData/>
  </xdr:twoCellAnchor>
  <xdr:twoCellAnchor>
    <xdr:from>
      <xdr:col>25</xdr:col>
      <xdr:colOff>0</xdr:colOff>
      <xdr:row>210</xdr:row>
      <xdr:rowOff>0</xdr:rowOff>
    </xdr:from>
    <xdr:to>
      <xdr:col>26</xdr:col>
      <xdr:colOff>0</xdr:colOff>
      <xdr:row>210</xdr:row>
      <xdr:rowOff>1231688</xdr:rowOff>
    </xdr:to>
    <xdr:pic>
      <xdr:nvPicPr>
        <xdr:cNvPr id="674" name="Image 673" descr="Picture">
          <a:extLst>
            <a:ext uri="{FF2B5EF4-FFF2-40B4-BE49-F238E27FC236}">
              <a16:creationId xmlns:a16="http://schemas.microsoft.com/office/drawing/2014/main" id="{00000000-0008-0000-0000-0000A2020000}"/>
            </a:ext>
          </a:extLst>
        </xdr:cNvPr>
        <xdr:cNvPicPr/>
      </xdr:nvPicPr>
      <xdr:blipFill>
        <a:blip xmlns:r="http://schemas.openxmlformats.org/officeDocument/2006/relationships" r:embed="rId667" cstate="print"/>
        <a:stretch>
          <a:fillRect/>
        </a:stretch>
      </xdr:blipFill>
      <xdr:spPr>
        <a:prstGeom prst="rect">
          <a:avLst/>
        </a:prstGeom>
      </xdr:spPr>
    </xdr:pic>
    <xdr:clientData/>
  </xdr:twoCellAnchor>
  <xdr:twoCellAnchor>
    <xdr:from>
      <xdr:col>26</xdr:col>
      <xdr:colOff>0</xdr:colOff>
      <xdr:row>210</xdr:row>
      <xdr:rowOff>0</xdr:rowOff>
    </xdr:from>
    <xdr:to>
      <xdr:col>27</xdr:col>
      <xdr:colOff>0</xdr:colOff>
      <xdr:row>210</xdr:row>
      <xdr:rowOff>1231688</xdr:rowOff>
    </xdr:to>
    <xdr:pic>
      <xdr:nvPicPr>
        <xdr:cNvPr id="675" name="Image 674" descr="Picture">
          <a:extLst>
            <a:ext uri="{FF2B5EF4-FFF2-40B4-BE49-F238E27FC236}">
              <a16:creationId xmlns:a16="http://schemas.microsoft.com/office/drawing/2014/main" id="{00000000-0008-0000-0000-0000A3020000}"/>
            </a:ext>
          </a:extLst>
        </xdr:cNvPr>
        <xdr:cNvPicPr/>
      </xdr:nvPicPr>
      <xdr:blipFill>
        <a:blip xmlns:r="http://schemas.openxmlformats.org/officeDocument/2006/relationships" r:embed="rId668" cstate="print"/>
        <a:stretch>
          <a:fillRect/>
        </a:stretch>
      </xdr:blipFill>
      <xdr:spPr>
        <a:prstGeom prst="rect">
          <a:avLst/>
        </a:prstGeom>
      </xdr:spPr>
    </xdr:pic>
    <xdr:clientData/>
  </xdr:twoCellAnchor>
  <xdr:twoCellAnchor>
    <xdr:from>
      <xdr:col>24</xdr:col>
      <xdr:colOff>0</xdr:colOff>
      <xdr:row>211</xdr:row>
      <xdr:rowOff>0</xdr:rowOff>
    </xdr:from>
    <xdr:to>
      <xdr:col>25</xdr:col>
      <xdr:colOff>0</xdr:colOff>
      <xdr:row>211</xdr:row>
      <xdr:rowOff>1231688</xdr:rowOff>
    </xdr:to>
    <xdr:pic>
      <xdr:nvPicPr>
        <xdr:cNvPr id="676" name="Image 675" descr="Picture">
          <a:extLst>
            <a:ext uri="{FF2B5EF4-FFF2-40B4-BE49-F238E27FC236}">
              <a16:creationId xmlns:a16="http://schemas.microsoft.com/office/drawing/2014/main" id="{00000000-0008-0000-0000-0000A4020000}"/>
            </a:ext>
          </a:extLst>
        </xdr:cNvPr>
        <xdr:cNvPicPr/>
      </xdr:nvPicPr>
      <xdr:blipFill>
        <a:blip xmlns:r="http://schemas.openxmlformats.org/officeDocument/2006/relationships" r:embed="rId669" cstate="print"/>
        <a:stretch>
          <a:fillRect/>
        </a:stretch>
      </xdr:blipFill>
      <xdr:spPr>
        <a:prstGeom prst="rect">
          <a:avLst/>
        </a:prstGeom>
      </xdr:spPr>
    </xdr:pic>
    <xdr:clientData/>
  </xdr:twoCellAnchor>
  <xdr:twoCellAnchor>
    <xdr:from>
      <xdr:col>25</xdr:col>
      <xdr:colOff>0</xdr:colOff>
      <xdr:row>211</xdr:row>
      <xdr:rowOff>0</xdr:rowOff>
    </xdr:from>
    <xdr:to>
      <xdr:col>26</xdr:col>
      <xdr:colOff>0</xdr:colOff>
      <xdr:row>211</xdr:row>
      <xdr:rowOff>1231688</xdr:rowOff>
    </xdr:to>
    <xdr:pic>
      <xdr:nvPicPr>
        <xdr:cNvPr id="677" name="Image 676" descr="Picture">
          <a:extLst>
            <a:ext uri="{FF2B5EF4-FFF2-40B4-BE49-F238E27FC236}">
              <a16:creationId xmlns:a16="http://schemas.microsoft.com/office/drawing/2014/main" id="{00000000-0008-0000-0000-0000A5020000}"/>
            </a:ext>
          </a:extLst>
        </xdr:cNvPr>
        <xdr:cNvPicPr/>
      </xdr:nvPicPr>
      <xdr:blipFill>
        <a:blip xmlns:r="http://schemas.openxmlformats.org/officeDocument/2006/relationships" r:embed="rId670" cstate="print"/>
        <a:stretch>
          <a:fillRect/>
        </a:stretch>
      </xdr:blipFill>
      <xdr:spPr>
        <a:prstGeom prst="rect">
          <a:avLst/>
        </a:prstGeom>
      </xdr:spPr>
    </xdr:pic>
    <xdr:clientData/>
  </xdr:twoCellAnchor>
  <xdr:twoCellAnchor>
    <xdr:from>
      <xdr:col>26</xdr:col>
      <xdr:colOff>0</xdr:colOff>
      <xdr:row>211</xdr:row>
      <xdr:rowOff>0</xdr:rowOff>
    </xdr:from>
    <xdr:to>
      <xdr:col>27</xdr:col>
      <xdr:colOff>0</xdr:colOff>
      <xdr:row>211</xdr:row>
      <xdr:rowOff>1231688</xdr:rowOff>
    </xdr:to>
    <xdr:pic>
      <xdr:nvPicPr>
        <xdr:cNvPr id="678" name="Image 677" descr="Picture">
          <a:extLst>
            <a:ext uri="{FF2B5EF4-FFF2-40B4-BE49-F238E27FC236}">
              <a16:creationId xmlns:a16="http://schemas.microsoft.com/office/drawing/2014/main" id="{00000000-0008-0000-0000-0000A6020000}"/>
            </a:ext>
          </a:extLst>
        </xdr:cNvPr>
        <xdr:cNvPicPr/>
      </xdr:nvPicPr>
      <xdr:blipFill>
        <a:blip xmlns:r="http://schemas.openxmlformats.org/officeDocument/2006/relationships" r:embed="rId671" cstate="print"/>
        <a:stretch>
          <a:fillRect/>
        </a:stretch>
      </xdr:blipFill>
      <xdr:spPr>
        <a:prstGeom prst="rect">
          <a:avLst/>
        </a:prstGeom>
      </xdr:spPr>
    </xdr:pic>
    <xdr:clientData/>
  </xdr:twoCellAnchor>
  <xdr:twoCellAnchor>
    <xdr:from>
      <xdr:col>24</xdr:col>
      <xdr:colOff>0</xdr:colOff>
      <xdr:row>212</xdr:row>
      <xdr:rowOff>0</xdr:rowOff>
    </xdr:from>
    <xdr:to>
      <xdr:col>25</xdr:col>
      <xdr:colOff>0</xdr:colOff>
      <xdr:row>212</xdr:row>
      <xdr:rowOff>1231688</xdr:rowOff>
    </xdr:to>
    <xdr:pic>
      <xdr:nvPicPr>
        <xdr:cNvPr id="679" name="Image 678" descr="Picture">
          <a:extLst>
            <a:ext uri="{FF2B5EF4-FFF2-40B4-BE49-F238E27FC236}">
              <a16:creationId xmlns:a16="http://schemas.microsoft.com/office/drawing/2014/main" id="{00000000-0008-0000-0000-0000A7020000}"/>
            </a:ext>
          </a:extLst>
        </xdr:cNvPr>
        <xdr:cNvPicPr/>
      </xdr:nvPicPr>
      <xdr:blipFill>
        <a:blip xmlns:r="http://schemas.openxmlformats.org/officeDocument/2006/relationships" r:embed="rId672" cstate="print"/>
        <a:stretch>
          <a:fillRect/>
        </a:stretch>
      </xdr:blipFill>
      <xdr:spPr>
        <a:prstGeom prst="rect">
          <a:avLst/>
        </a:prstGeom>
      </xdr:spPr>
    </xdr:pic>
    <xdr:clientData/>
  </xdr:twoCellAnchor>
  <xdr:twoCellAnchor>
    <xdr:from>
      <xdr:col>25</xdr:col>
      <xdr:colOff>0</xdr:colOff>
      <xdr:row>212</xdr:row>
      <xdr:rowOff>0</xdr:rowOff>
    </xdr:from>
    <xdr:to>
      <xdr:col>26</xdr:col>
      <xdr:colOff>0</xdr:colOff>
      <xdr:row>212</xdr:row>
      <xdr:rowOff>1231688</xdr:rowOff>
    </xdr:to>
    <xdr:pic>
      <xdr:nvPicPr>
        <xdr:cNvPr id="680" name="Image 679" descr="Picture">
          <a:extLst>
            <a:ext uri="{FF2B5EF4-FFF2-40B4-BE49-F238E27FC236}">
              <a16:creationId xmlns:a16="http://schemas.microsoft.com/office/drawing/2014/main" id="{00000000-0008-0000-0000-0000A8020000}"/>
            </a:ext>
          </a:extLst>
        </xdr:cNvPr>
        <xdr:cNvPicPr/>
      </xdr:nvPicPr>
      <xdr:blipFill>
        <a:blip xmlns:r="http://schemas.openxmlformats.org/officeDocument/2006/relationships" r:embed="rId673" cstate="print"/>
        <a:stretch>
          <a:fillRect/>
        </a:stretch>
      </xdr:blipFill>
      <xdr:spPr>
        <a:prstGeom prst="rect">
          <a:avLst/>
        </a:prstGeom>
      </xdr:spPr>
    </xdr:pic>
    <xdr:clientData/>
  </xdr:twoCellAnchor>
  <xdr:twoCellAnchor>
    <xdr:from>
      <xdr:col>26</xdr:col>
      <xdr:colOff>0</xdr:colOff>
      <xdr:row>212</xdr:row>
      <xdr:rowOff>0</xdr:rowOff>
    </xdr:from>
    <xdr:to>
      <xdr:col>27</xdr:col>
      <xdr:colOff>0</xdr:colOff>
      <xdr:row>212</xdr:row>
      <xdr:rowOff>1231688</xdr:rowOff>
    </xdr:to>
    <xdr:pic>
      <xdr:nvPicPr>
        <xdr:cNvPr id="681" name="Image 680" descr="Picture">
          <a:extLst>
            <a:ext uri="{FF2B5EF4-FFF2-40B4-BE49-F238E27FC236}">
              <a16:creationId xmlns:a16="http://schemas.microsoft.com/office/drawing/2014/main" id="{00000000-0008-0000-0000-0000A9020000}"/>
            </a:ext>
          </a:extLst>
        </xdr:cNvPr>
        <xdr:cNvPicPr/>
      </xdr:nvPicPr>
      <xdr:blipFill>
        <a:blip xmlns:r="http://schemas.openxmlformats.org/officeDocument/2006/relationships" r:embed="rId674" cstate="print"/>
        <a:stretch>
          <a:fillRect/>
        </a:stretch>
      </xdr:blipFill>
      <xdr:spPr>
        <a:prstGeom prst="rect">
          <a:avLst/>
        </a:prstGeom>
      </xdr:spPr>
    </xdr:pic>
    <xdr:clientData/>
  </xdr:twoCellAnchor>
  <xdr:twoCellAnchor>
    <xdr:from>
      <xdr:col>27</xdr:col>
      <xdr:colOff>0</xdr:colOff>
      <xdr:row>212</xdr:row>
      <xdr:rowOff>0</xdr:rowOff>
    </xdr:from>
    <xdr:to>
      <xdr:col>27</xdr:col>
      <xdr:colOff>95250</xdr:colOff>
      <xdr:row>212</xdr:row>
      <xdr:rowOff>1231688</xdr:rowOff>
    </xdr:to>
    <xdr:pic>
      <xdr:nvPicPr>
        <xdr:cNvPr id="682" name="Image 681" descr="Picture">
          <a:extLst>
            <a:ext uri="{FF2B5EF4-FFF2-40B4-BE49-F238E27FC236}">
              <a16:creationId xmlns:a16="http://schemas.microsoft.com/office/drawing/2014/main" id="{00000000-0008-0000-0000-0000AA020000}"/>
            </a:ext>
          </a:extLst>
        </xdr:cNvPr>
        <xdr:cNvPicPr/>
      </xdr:nvPicPr>
      <xdr:blipFill>
        <a:blip xmlns:r="http://schemas.openxmlformats.org/officeDocument/2006/relationships" r:embed="rId675" cstate="print"/>
        <a:stretch>
          <a:fillRect/>
        </a:stretch>
      </xdr:blipFill>
      <xdr:spPr>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9</xdr:col>
      <xdr:colOff>389931</xdr:colOff>
      <xdr:row>54</xdr:row>
      <xdr:rowOff>507682</xdr:rowOff>
    </xdr:from>
    <xdr:to>
      <xdr:col>9</xdr:col>
      <xdr:colOff>1968499</xdr:colOff>
      <xdr:row>54</xdr:row>
      <xdr:rowOff>939118</xdr:rowOff>
    </xdr:to>
    <xdr:pic>
      <xdr:nvPicPr>
        <xdr:cNvPr id="2" name="Picture 54">
          <a:extLst>
            <a:ext uri="{FF2B5EF4-FFF2-40B4-BE49-F238E27FC236}">
              <a16:creationId xmlns:a16="http://schemas.microsoft.com/office/drawing/2014/main" id="{A9049929-227F-4042-8622-6C8369746F6B}"/>
            </a:ext>
          </a:extLst>
        </xdr:cNvPr>
        <xdr:cNvPicPr>
          <a:picLocks noChangeAspect="1"/>
        </xdr:cNvPicPr>
      </xdr:nvPicPr>
      <xdr:blipFill>
        <a:blip xmlns:r="http://schemas.openxmlformats.org/officeDocument/2006/relationships" r:embed="rId1" cstate="print">
          <a:clrChange>
            <a:clrFrom>
              <a:srgbClr val="FFFFFF"/>
            </a:clrFrom>
            <a:clrTo>
              <a:srgbClr val="FFFFFF">
                <a:alpha val="0"/>
              </a:srgbClr>
            </a:clrTo>
          </a:clrChange>
          <a:extLst>
            <a:ext uri="{28A0092B-C50C-407E-A947-70E740481C1C}">
              <a14:useLocalDpi xmlns:a14="http://schemas.microsoft.com/office/drawing/2010/main" val="0"/>
            </a:ext>
          </a:extLst>
        </a:blip>
        <a:stretch>
          <a:fillRect/>
        </a:stretch>
      </xdr:blipFill>
      <xdr:spPr>
        <a:xfrm rot="10800000">
          <a:off x="7619406" y="40560307"/>
          <a:ext cx="1578568" cy="431436"/>
        </a:xfrm>
        <a:prstGeom prst="rect">
          <a:avLst/>
        </a:prstGeom>
      </xdr:spPr>
    </xdr:pic>
    <xdr:clientData/>
  </xdr:twoCellAnchor>
  <xdr:twoCellAnchor>
    <xdr:from>
      <xdr:col>9</xdr:col>
      <xdr:colOff>243840</xdr:colOff>
      <xdr:row>3</xdr:row>
      <xdr:rowOff>121920</xdr:rowOff>
    </xdr:from>
    <xdr:to>
      <xdr:col>9</xdr:col>
      <xdr:colOff>1165706</xdr:colOff>
      <xdr:row>3</xdr:row>
      <xdr:rowOff>746291</xdr:rowOff>
    </xdr:to>
    <xdr:pic>
      <xdr:nvPicPr>
        <xdr:cNvPr id="3" name="Picture 2">
          <a:extLst>
            <a:ext uri="{FF2B5EF4-FFF2-40B4-BE49-F238E27FC236}">
              <a16:creationId xmlns:a16="http://schemas.microsoft.com/office/drawing/2014/main" id="{771C93AB-5A24-43BE-A94A-8FF92CF1C6BE}"/>
            </a:ext>
          </a:extLst>
        </xdr:cNvPr>
        <xdr:cNvPicPr>
          <a:picLocks noChangeAspect="1"/>
        </xdr:cNvPicPr>
      </xdr:nvPicPr>
      <xdr:blipFill>
        <a:blip xmlns:r="http://schemas.openxmlformats.org/officeDocument/2006/relationships" r:embed="rId2"/>
        <a:stretch>
          <a:fillRect/>
        </a:stretch>
      </xdr:blipFill>
      <xdr:spPr>
        <a:xfrm>
          <a:off x="7473315" y="1369695"/>
          <a:ext cx="921866" cy="624371"/>
        </a:xfrm>
        <a:prstGeom prst="rect">
          <a:avLst/>
        </a:prstGeom>
      </xdr:spPr>
    </xdr:pic>
    <xdr:clientData/>
  </xdr:twoCellAnchor>
  <xdr:twoCellAnchor>
    <xdr:from>
      <xdr:col>9</xdr:col>
      <xdr:colOff>133984</xdr:colOff>
      <xdr:row>4</xdr:row>
      <xdr:rowOff>39985</xdr:rowOff>
    </xdr:from>
    <xdr:to>
      <xdr:col>9</xdr:col>
      <xdr:colOff>956771</xdr:colOff>
      <xdr:row>4</xdr:row>
      <xdr:rowOff>472584</xdr:rowOff>
    </xdr:to>
    <xdr:pic>
      <xdr:nvPicPr>
        <xdr:cNvPr id="4" name="Picture 3">
          <a:extLst>
            <a:ext uri="{FF2B5EF4-FFF2-40B4-BE49-F238E27FC236}">
              <a16:creationId xmlns:a16="http://schemas.microsoft.com/office/drawing/2014/main" id="{F94DBEAA-4075-447C-9811-41E78893E606}"/>
            </a:ext>
          </a:extLst>
        </xdr:cNvPr>
        <xdr:cNvPicPr>
          <a:picLocks noChangeAspect="1"/>
        </xdr:cNvPicPr>
      </xdr:nvPicPr>
      <xdr:blipFill>
        <a:blip xmlns:r="http://schemas.openxmlformats.org/officeDocument/2006/relationships" r:embed="rId3"/>
        <a:stretch>
          <a:fillRect/>
        </a:stretch>
      </xdr:blipFill>
      <xdr:spPr>
        <a:xfrm rot="16200000">
          <a:off x="7558553" y="1968966"/>
          <a:ext cx="432599" cy="822787"/>
        </a:xfrm>
        <a:prstGeom prst="rect">
          <a:avLst/>
        </a:prstGeom>
      </xdr:spPr>
    </xdr:pic>
    <xdr:clientData/>
  </xdr:twoCellAnchor>
  <xdr:twoCellAnchor>
    <xdr:from>
      <xdr:col>9</xdr:col>
      <xdr:colOff>274320</xdr:colOff>
      <xdr:row>5</xdr:row>
      <xdr:rowOff>38100</xdr:rowOff>
    </xdr:from>
    <xdr:to>
      <xdr:col>9</xdr:col>
      <xdr:colOff>1066259</xdr:colOff>
      <xdr:row>5</xdr:row>
      <xdr:rowOff>462130</xdr:rowOff>
    </xdr:to>
    <xdr:pic>
      <xdr:nvPicPr>
        <xdr:cNvPr id="5" name="Picture 4">
          <a:extLst>
            <a:ext uri="{FF2B5EF4-FFF2-40B4-BE49-F238E27FC236}">
              <a16:creationId xmlns:a16="http://schemas.microsoft.com/office/drawing/2014/main" id="{E88F5CB2-B44C-4D33-B1BC-9590F5B5B5B7}"/>
            </a:ext>
          </a:extLst>
        </xdr:cNvPr>
        <xdr:cNvPicPr>
          <a:picLocks noChangeAspect="1"/>
        </xdr:cNvPicPr>
      </xdr:nvPicPr>
      <xdr:blipFill>
        <a:blip xmlns:r="http://schemas.openxmlformats.org/officeDocument/2006/relationships" r:embed="rId4"/>
        <a:stretch>
          <a:fillRect/>
        </a:stretch>
      </xdr:blipFill>
      <xdr:spPr>
        <a:xfrm>
          <a:off x="7503795" y="2962275"/>
          <a:ext cx="791939" cy="424030"/>
        </a:xfrm>
        <a:prstGeom prst="rect">
          <a:avLst/>
        </a:prstGeom>
      </xdr:spPr>
    </xdr:pic>
    <xdr:clientData/>
  </xdr:twoCellAnchor>
  <xdr:twoCellAnchor>
    <xdr:from>
      <xdr:col>9</xdr:col>
      <xdr:colOff>198120</xdr:colOff>
      <xdr:row>6</xdr:row>
      <xdr:rowOff>68580</xdr:rowOff>
    </xdr:from>
    <xdr:to>
      <xdr:col>9</xdr:col>
      <xdr:colOff>1440766</xdr:colOff>
      <xdr:row>6</xdr:row>
      <xdr:rowOff>739140</xdr:rowOff>
    </xdr:to>
    <xdr:pic>
      <xdr:nvPicPr>
        <xdr:cNvPr id="6" name="Picture 5">
          <a:extLst>
            <a:ext uri="{FF2B5EF4-FFF2-40B4-BE49-F238E27FC236}">
              <a16:creationId xmlns:a16="http://schemas.microsoft.com/office/drawing/2014/main" id="{73D6C19D-A467-4785-B427-E3D5D25E50A9}"/>
            </a:ext>
          </a:extLst>
        </xdr:cNvPr>
        <xdr:cNvPicPr>
          <a:picLocks noChangeAspect="1"/>
        </xdr:cNvPicPr>
      </xdr:nvPicPr>
      <xdr:blipFill>
        <a:blip xmlns:r="http://schemas.openxmlformats.org/officeDocument/2006/relationships" r:embed="rId5"/>
        <a:stretch>
          <a:fillRect/>
        </a:stretch>
      </xdr:blipFill>
      <xdr:spPr>
        <a:xfrm>
          <a:off x="7427595" y="3497580"/>
          <a:ext cx="1242646" cy="670560"/>
        </a:xfrm>
        <a:prstGeom prst="rect">
          <a:avLst/>
        </a:prstGeom>
      </xdr:spPr>
    </xdr:pic>
    <xdr:clientData/>
  </xdr:twoCellAnchor>
  <xdr:twoCellAnchor>
    <xdr:from>
      <xdr:col>9</xdr:col>
      <xdr:colOff>167640</xdr:colOff>
      <xdr:row>7</xdr:row>
      <xdr:rowOff>60960</xdr:rowOff>
    </xdr:from>
    <xdr:to>
      <xdr:col>9</xdr:col>
      <xdr:colOff>1626329</xdr:colOff>
      <xdr:row>7</xdr:row>
      <xdr:rowOff>446437</xdr:rowOff>
    </xdr:to>
    <xdr:pic>
      <xdr:nvPicPr>
        <xdr:cNvPr id="7" name="Picture 6">
          <a:extLst>
            <a:ext uri="{FF2B5EF4-FFF2-40B4-BE49-F238E27FC236}">
              <a16:creationId xmlns:a16="http://schemas.microsoft.com/office/drawing/2014/main" id="{3D414A29-E181-4E12-A03D-A784DA2660A1}"/>
            </a:ext>
          </a:extLst>
        </xdr:cNvPr>
        <xdr:cNvPicPr>
          <a:picLocks noChangeAspect="1"/>
        </xdr:cNvPicPr>
      </xdr:nvPicPr>
      <xdr:blipFill>
        <a:blip xmlns:r="http://schemas.openxmlformats.org/officeDocument/2006/relationships" r:embed="rId6"/>
        <a:stretch>
          <a:fillRect/>
        </a:stretch>
      </xdr:blipFill>
      <xdr:spPr>
        <a:xfrm>
          <a:off x="7397115" y="4251960"/>
          <a:ext cx="1458689" cy="385477"/>
        </a:xfrm>
        <a:prstGeom prst="rect">
          <a:avLst/>
        </a:prstGeom>
      </xdr:spPr>
    </xdr:pic>
    <xdr:clientData/>
  </xdr:twoCellAnchor>
  <xdr:twoCellAnchor>
    <xdr:from>
      <xdr:col>9</xdr:col>
      <xdr:colOff>563880</xdr:colOff>
      <xdr:row>8</xdr:row>
      <xdr:rowOff>197079</xdr:rowOff>
    </xdr:from>
    <xdr:to>
      <xdr:col>9</xdr:col>
      <xdr:colOff>1600200</xdr:colOff>
      <xdr:row>9</xdr:row>
      <xdr:rowOff>22016</xdr:rowOff>
    </xdr:to>
    <xdr:pic>
      <xdr:nvPicPr>
        <xdr:cNvPr id="8" name="图片 114">
          <a:extLst>
            <a:ext uri="{FF2B5EF4-FFF2-40B4-BE49-F238E27FC236}">
              <a16:creationId xmlns:a16="http://schemas.microsoft.com/office/drawing/2014/main" id="{DCD017D9-E538-4B52-A7D6-35B740C72190}"/>
            </a:ext>
          </a:extLst>
        </xdr:cNvPr>
        <xdr:cNvPicPr>
          <a:picLocks noChangeAspect="1"/>
        </xdr:cNvPicPr>
      </xdr:nvPicPr>
      <xdr:blipFill>
        <a:blip xmlns:r="http://schemas.openxmlformats.org/officeDocument/2006/relationships" r:embed="rId7" cstate="print">
          <a:clrChange>
            <a:clrFrom>
              <a:srgbClr val="FFFFFF"/>
            </a:clrFrom>
            <a:clrTo>
              <a:srgbClr val="FFFFFF">
                <a:alpha val="0"/>
              </a:srgbClr>
            </a:clrTo>
          </a:clrChange>
        </a:blip>
        <a:stretch>
          <a:fillRect/>
        </a:stretch>
      </xdr:blipFill>
      <xdr:spPr>
        <a:xfrm flipH="1">
          <a:off x="7793355" y="4892904"/>
          <a:ext cx="1036320" cy="329762"/>
        </a:xfrm>
        <a:prstGeom prst="rect">
          <a:avLst/>
        </a:prstGeom>
        <a:noFill/>
        <a:ln w="9525">
          <a:noFill/>
        </a:ln>
      </xdr:spPr>
    </xdr:pic>
    <xdr:clientData/>
  </xdr:twoCellAnchor>
  <xdr:twoCellAnchor>
    <xdr:from>
      <xdr:col>9</xdr:col>
      <xdr:colOff>38198</xdr:colOff>
      <xdr:row>8</xdr:row>
      <xdr:rowOff>37063</xdr:rowOff>
    </xdr:from>
    <xdr:to>
      <xdr:col>9</xdr:col>
      <xdr:colOff>1038217</xdr:colOff>
      <xdr:row>8</xdr:row>
      <xdr:rowOff>357238</xdr:rowOff>
    </xdr:to>
    <xdr:pic>
      <xdr:nvPicPr>
        <xdr:cNvPr id="9" name="图片 114">
          <a:extLst>
            <a:ext uri="{FF2B5EF4-FFF2-40B4-BE49-F238E27FC236}">
              <a16:creationId xmlns:a16="http://schemas.microsoft.com/office/drawing/2014/main" id="{9D96C275-E0CF-4013-A8CC-FE20214A9FCD}"/>
            </a:ext>
          </a:extLst>
        </xdr:cNvPr>
        <xdr:cNvPicPr>
          <a:picLocks noChangeAspect="1"/>
        </xdr:cNvPicPr>
      </xdr:nvPicPr>
      <xdr:blipFill>
        <a:blip xmlns:r="http://schemas.openxmlformats.org/officeDocument/2006/relationships" r:embed="rId7" cstate="print">
          <a:clrChange>
            <a:clrFrom>
              <a:srgbClr val="FFFFFF"/>
            </a:clrFrom>
            <a:clrTo>
              <a:srgbClr val="FFFFFF">
                <a:alpha val="0"/>
              </a:srgbClr>
            </a:clrTo>
          </a:clrChange>
        </a:blip>
        <a:stretch>
          <a:fillRect/>
        </a:stretch>
      </xdr:blipFill>
      <xdr:spPr>
        <a:xfrm rot="10362940">
          <a:off x="7267673" y="4732888"/>
          <a:ext cx="1000019" cy="320175"/>
        </a:xfrm>
        <a:prstGeom prst="rect">
          <a:avLst/>
        </a:prstGeom>
        <a:noFill/>
        <a:ln w="9525">
          <a:noFill/>
        </a:ln>
      </xdr:spPr>
    </xdr:pic>
    <xdr:clientData/>
  </xdr:twoCellAnchor>
  <xdr:twoCellAnchor>
    <xdr:from>
      <xdr:col>9</xdr:col>
      <xdr:colOff>286095</xdr:colOff>
      <xdr:row>9</xdr:row>
      <xdr:rowOff>91440</xdr:rowOff>
    </xdr:from>
    <xdr:to>
      <xdr:col>9</xdr:col>
      <xdr:colOff>1425998</xdr:colOff>
      <xdr:row>9</xdr:row>
      <xdr:rowOff>478394</xdr:rowOff>
    </xdr:to>
    <xdr:pic>
      <xdr:nvPicPr>
        <xdr:cNvPr id="10" name="Picture 9">
          <a:extLst>
            <a:ext uri="{FF2B5EF4-FFF2-40B4-BE49-F238E27FC236}">
              <a16:creationId xmlns:a16="http://schemas.microsoft.com/office/drawing/2014/main" id="{D3CE99A8-1E9C-455A-9195-9A76FBC77B2E}"/>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7515570" y="5292090"/>
          <a:ext cx="1139903" cy="386954"/>
        </a:xfrm>
        <a:prstGeom prst="rect">
          <a:avLst/>
        </a:prstGeom>
        <a:noFill/>
        <a:ln w="1">
          <a:noFill/>
          <a:miter lim="800000"/>
          <a:headEnd/>
          <a:tailEnd type="none" w="med" len="med"/>
        </a:ln>
        <a:effectLst/>
      </xdr:spPr>
    </xdr:pic>
    <xdr:clientData/>
  </xdr:twoCellAnchor>
  <xdr:twoCellAnchor>
    <xdr:from>
      <xdr:col>9</xdr:col>
      <xdr:colOff>281941</xdr:colOff>
      <xdr:row>10</xdr:row>
      <xdr:rowOff>80344</xdr:rowOff>
    </xdr:from>
    <xdr:to>
      <xdr:col>9</xdr:col>
      <xdr:colOff>1295401</xdr:colOff>
      <xdr:row>10</xdr:row>
      <xdr:rowOff>447287</xdr:rowOff>
    </xdr:to>
    <xdr:pic>
      <xdr:nvPicPr>
        <xdr:cNvPr id="11" name="Picture 10">
          <a:extLst>
            <a:ext uri="{FF2B5EF4-FFF2-40B4-BE49-F238E27FC236}">
              <a16:creationId xmlns:a16="http://schemas.microsoft.com/office/drawing/2014/main" id="{25C6F49F-2C85-4B1A-8E70-1CD8CFCFCF78}"/>
            </a:ext>
          </a:extLst>
        </xdr:cNvPr>
        <xdr:cNvPicPr>
          <a:picLocks noChangeAspect="1"/>
        </xdr:cNvPicPr>
      </xdr:nvPicPr>
      <xdr:blipFill>
        <a:blip xmlns:r="http://schemas.openxmlformats.org/officeDocument/2006/relationships" r:embed="rId9"/>
        <a:stretch>
          <a:fillRect/>
        </a:stretch>
      </xdr:blipFill>
      <xdr:spPr>
        <a:xfrm>
          <a:off x="7511416" y="5785819"/>
          <a:ext cx="1013460" cy="366943"/>
        </a:xfrm>
        <a:prstGeom prst="rect">
          <a:avLst/>
        </a:prstGeom>
      </xdr:spPr>
    </xdr:pic>
    <xdr:clientData/>
  </xdr:twoCellAnchor>
  <xdr:twoCellAnchor>
    <xdr:from>
      <xdr:col>9</xdr:col>
      <xdr:colOff>423135</xdr:colOff>
      <xdr:row>11</xdr:row>
      <xdr:rowOff>186466</xdr:rowOff>
    </xdr:from>
    <xdr:to>
      <xdr:col>9</xdr:col>
      <xdr:colOff>1053042</xdr:colOff>
      <xdr:row>11</xdr:row>
      <xdr:rowOff>552525</xdr:rowOff>
    </xdr:to>
    <xdr:pic>
      <xdr:nvPicPr>
        <xdr:cNvPr id="12" name="图片 105">
          <a:extLst>
            <a:ext uri="{FF2B5EF4-FFF2-40B4-BE49-F238E27FC236}">
              <a16:creationId xmlns:a16="http://schemas.microsoft.com/office/drawing/2014/main" id="{43785CA6-9B62-4F8A-A31D-B31B2AD7A17A}"/>
            </a:ext>
          </a:extLst>
        </xdr:cNvPr>
        <xdr:cNvPicPr>
          <a:picLocks noChangeAspect="1"/>
        </xdr:cNvPicPr>
      </xdr:nvPicPr>
      <xdr:blipFill>
        <a:blip xmlns:r="http://schemas.openxmlformats.org/officeDocument/2006/relationships" r:embed="rId10"/>
        <a:stretch>
          <a:fillRect/>
        </a:stretch>
      </xdr:blipFill>
      <xdr:spPr>
        <a:xfrm>
          <a:off x="7652610" y="6396766"/>
          <a:ext cx="629907" cy="366059"/>
        </a:xfrm>
        <a:prstGeom prst="rect">
          <a:avLst/>
        </a:prstGeom>
      </xdr:spPr>
    </xdr:pic>
    <xdr:clientData/>
  </xdr:twoCellAnchor>
  <xdr:twoCellAnchor>
    <xdr:from>
      <xdr:col>9</xdr:col>
      <xdr:colOff>373383</xdr:colOff>
      <xdr:row>12</xdr:row>
      <xdr:rowOff>64046</xdr:rowOff>
    </xdr:from>
    <xdr:to>
      <xdr:col>9</xdr:col>
      <xdr:colOff>1257301</xdr:colOff>
      <xdr:row>12</xdr:row>
      <xdr:rowOff>459064</xdr:rowOff>
    </xdr:to>
    <xdr:pic>
      <xdr:nvPicPr>
        <xdr:cNvPr id="13" name="Picture 12">
          <a:extLst>
            <a:ext uri="{FF2B5EF4-FFF2-40B4-BE49-F238E27FC236}">
              <a16:creationId xmlns:a16="http://schemas.microsoft.com/office/drawing/2014/main" id="{3ED0E228-3A51-40F6-AFF0-41F67B96708B}"/>
            </a:ext>
          </a:extLst>
        </xdr:cNvPr>
        <xdr:cNvPicPr>
          <a:picLocks noChangeAspect="1"/>
        </xdr:cNvPicPr>
      </xdr:nvPicPr>
      <xdr:blipFill>
        <a:blip xmlns:r="http://schemas.openxmlformats.org/officeDocument/2006/relationships" r:embed="rId11"/>
        <a:stretch>
          <a:fillRect/>
        </a:stretch>
      </xdr:blipFill>
      <xdr:spPr>
        <a:xfrm rot="16200000">
          <a:off x="7847308" y="6820471"/>
          <a:ext cx="395018" cy="883918"/>
        </a:xfrm>
        <a:prstGeom prst="rect">
          <a:avLst/>
        </a:prstGeom>
      </xdr:spPr>
    </xdr:pic>
    <xdr:clientData/>
  </xdr:twoCellAnchor>
  <xdr:twoCellAnchor>
    <xdr:from>
      <xdr:col>9</xdr:col>
      <xdr:colOff>358140</xdr:colOff>
      <xdr:row>13</xdr:row>
      <xdr:rowOff>83820</xdr:rowOff>
    </xdr:from>
    <xdr:to>
      <xdr:col>9</xdr:col>
      <xdr:colOff>1197170</xdr:colOff>
      <xdr:row>13</xdr:row>
      <xdr:rowOff>701065</xdr:rowOff>
    </xdr:to>
    <xdr:pic>
      <xdr:nvPicPr>
        <xdr:cNvPr id="14" name="图片 1">
          <a:extLst>
            <a:ext uri="{FF2B5EF4-FFF2-40B4-BE49-F238E27FC236}">
              <a16:creationId xmlns:a16="http://schemas.microsoft.com/office/drawing/2014/main" id="{2565F8AD-98CF-4633-A829-36913294226B}"/>
            </a:ext>
          </a:extLst>
        </xdr:cNvPr>
        <xdr:cNvPicPr>
          <a:picLocks noChangeAspect="1"/>
        </xdr:cNvPicPr>
      </xdr:nvPicPr>
      <xdr:blipFill>
        <a:blip xmlns:r="http://schemas.openxmlformats.org/officeDocument/2006/relationships" r:embed="rId12"/>
        <a:stretch>
          <a:fillRect/>
        </a:stretch>
      </xdr:blipFill>
      <xdr:spPr>
        <a:xfrm>
          <a:off x="7587615" y="7694295"/>
          <a:ext cx="839030" cy="617245"/>
        </a:xfrm>
        <a:prstGeom prst="rect">
          <a:avLst/>
        </a:prstGeom>
      </xdr:spPr>
    </xdr:pic>
    <xdr:clientData/>
  </xdr:twoCellAnchor>
  <xdr:twoCellAnchor>
    <xdr:from>
      <xdr:col>9</xdr:col>
      <xdr:colOff>327661</xdr:colOff>
      <xdr:row>14</xdr:row>
      <xdr:rowOff>68581</xdr:rowOff>
    </xdr:from>
    <xdr:to>
      <xdr:col>9</xdr:col>
      <xdr:colOff>1272541</xdr:colOff>
      <xdr:row>14</xdr:row>
      <xdr:rowOff>446533</xdr:rowOff>
    </xdr:to>
    <xdr:pic>
      <xdr:nvPicPr>
        <xdr:cNvPr id="15" name="Picture 14">
          <a:extLst>
            <a:ext uri="{FF2B5EF4-FFF2-40B4-BE49-F238E27FC236}">
              <a16:creationId xmlns:a16="http://schemas.microsoft.com/office/drawing/2014/main" id="{F2BB9FFB-5894-4F66-AF85-D49B52230C87}"/>
            </a:ext>
          </a:extLst>
        </xdr:cNvPr>
        <xdr:cNvPicPr>
          <a:picLocks noChangeAspect="1"/>
        </xdr:cNvPicPr>
      </xdr:nvPicPr>
      <xdr:blipFill>
        <a:blip xmlns:r="http://schemas.openxmlformats.org/officeDocument/2006/relationships" r:embed="rId13"/>
        <a:stretch>
          <a:fillRect/>
        </a:stretch>
      </xdr:blipFill>
      <xdr:spPr>
        <a:xfrm>
          <a:off x="7557136" y="8517256"/>
          <a:ext cx="944880" cy="377952"/>
        </a:xfrm>
        <a:prstGeom prst="rect">
          <a:avLst/>
        </a:prstGeom>
      </xdr:spPr>
    </xdr:pic>
    <xdr:clientData/>
  </xdr:twoCellAnchor>
  <xdr:twoCellAnchor>
    <xdr:from>
      <xdr:col>9</xdr:col>
      <xdr:colOff>304801</xdr:colOff>
      <xdr:row>15</xdr:row>
      <xdr:rowOff>38100</xdr:rowOff>
    </xdr:from>
    <xdr:to>
      <xdr:col>9</xdr:col>
      <xdr:colOff>1333501</xdr:colOff>
      <xdr:row>15</xdr:row>
      <xdr:rowOff>481935</xdr:rowOff>
    </xdr:to>
    <xdr:pic>
      <xdr:nvPicPr>
        <xdr:cNvPr id="16" name="Picture 15">
          <a:extLst>
            <a:ext uri="{FF2B5EF4-FFF2-40B4-BE49-F238E27FC236}">
              <a16:creationId xmlns:a16="http://schemas.microsoft.com/office/drawing/2014/main" id="{865A23E0-EF68-4F27-944C-20185FBA3200}"/>
            </a:ext>
          </a:extLst>
        </xdr:cNvPr>
        <xdr:cNvPicPr>
          <a:picLocks noChangeAspect="1" noChangeArrowheads="1"/>
        </xdr:cNvPicPr>
      </xdr:nvPicPr>
      <xdr:blipFill>
        <a:blip xmlns:r="http://schemas.openxmlformats.org/officeDocument/2006/relationships" r:embed="rId14" cstate="print">
          <a:clrChange>
            <a:clrFrom>
              <a:srgbClr val="FFFFFF"/>
            </a:clrFrom>
            <a:clrTo>
              <a:srgbClr val="FFFFFF">
                <a:alpha val="0"/>
              </a:srgbClr>
            </a:clrTo>
          </a:clrChange>
        </a:blip>
        <a:srcRect/>
        <a:stretch>
          <a:fillRect/>
        </a:stretch>
      </xdr:blipFill>
      <xdr:spPr bwMode="auto">
        <a:xfrm>
          <a:off x="7534276" y="8991600"/>
          <a:ext cx="1028700" cy="443835"/>
        </a:xfrm>
        <a:prstGeom prst="rect">
          <a:avLst/>
        </a:prstGeom>
        <a:noFill/>
        <a:ln w="1">
          <a:noFill/>
          <a:miter lim="800000"/>
          <a:headEnd/>
          <a:tailEnd type="none" w="med" len="med"/>
        </a:ln>
        <a:effectLst/>
      </xdr:spPr>
    </xdr:pic>
    <xdr:clientData/>
  </xdr:twoCellAnchor>
  <xdr:twoCellAnchor>
    <xdr:from>
      <xdr:col>9</xdr:col>
      <xdr:colOff>60492</xdr:colOff>
      <xdr:row>16</xdr:row>
      <xdr:rowOff>83820</xdr:rowOff>
    </xdr:from>
    <xdr:to>
      <xdr:col>9</xdr:col>
      <xdr:colOff>686893</xdr:colOff>
      <xdr:row>16</xdr:row>
      <xdr:rowOff>300283</xdr:rowOff>
    </xdr:to>
    <xdr:pic>
      <xdr:nvPicPr>
        <xdr:cNvPr id="17" name="Picture 16">
          <a:extLst>
            <a:ext uri="{FF2B5EF4-FFF2-40B4-BE49-F238E27FC236}">
              <a16:creationId xmlns:a16="http://schemas.microsoft.com/office/drawing/2014/main" id="{304336C2-2442-4A76-997B-A741CFC2157D}"/>
            </a:ext>
          </a:extLst>
        </xdr:cNvPr>
        <xdr:cNvPicPr>
          <a:picLocks noChangeAspect="1" noChangeArrowheads="1"/>
        </xdr:cNvPicPr>
      </xdr:nvPicPr>
      <xdr:blipFill>
        <a:blip xmlns:r="http://schemas.openxmlformats.org/officeDocument/2006/relationships" r:embed="rId15" cstate="print"/>
        <a:srcRect/>
        <a:stretch>
          <a:fillRect/>
        </a:stretch>
      </xdr:blipFill>
      <xdr:spPr bwMode="auto">
        <a:xfrm>
          <a:off x="7289967" y="9542145"/>
          <a:ext cx="626401" cy="216463"/>
        </a:xfrm>
        <a:prstGeom prst="rect">
          <a:avLst/>
        </a:prstGeom>
        <a:noFill/>
        <a:ln w="1">
          <a:noFill/>
          <a:miter lim="800000"/>
          <a:headEnd/>
          <a:tailEnd type="none" w="med" len="med"/>
        </a:ln>
        <a:effectLst/>
      </xdr:spPr>
    </xdr:pic>
    <xdr:clientData/>
  </xdr:twoCellAnchor>
  <xdr:twoCellAnchor>
    <xdr:from>
      <xdr:col>9</xdr:col>
      <xdr:colOff>175260</xdr:colOff>
      <xdr:row>16</xdr:row>
      <xdr:rowOff>384727</xdr:rowOff>
    </xdr:from>
    <xdr:to>
      <xdr:col>9</xdr:col>
      <xdr:colOff>795077</xdr:colOff>
      <xdr:row>16</xdr:row>
      <xdr:rowOff>770468</xdr:rowOff>
    </xdr:to>
    <xdr:pic>
      <xdr:nvPicPr>
        <xdr:cNvPr id="18" name="Picture 17">
          <a:extLst>
            <a:ext uri="{FF2B5EF4-FFF2-40B4-BE49-F238E27FC236}">
              <a16:creationId xmlns:a16="http://schemas.microsoft.com/office/drawing/2014/main" id="{E72E9EED-CD2B-4BBA-A730-BACC9CD5134C}"/>
            </a:ext>
          </a:extLst>
        </xdr:cNvPr>
        <xdr:cNvPicPr>
          <a:picLocks noChangeAspect="1" noChangeArrowheads="1"/>
        </xdr:cNvPicPr>
      </xdr:nvPicPr>
      <xdr:blipFill>
        <a:blip xmlns:r="http://schemas.openxmlformats.org/officeDocument/2006/relationships" r:embed="rId16" cstate="print"/>
        <a:srcRect/>
        <a:stretch>
          <a:fillRect/>
        </a:stretch>
      </xdr:blipFill>
      <xdr:spPr bwMode="auto">
        <a:xfrm>
          <a:off x="7404735" y="9843052"/>
          <a:ext cx="619817" cy="385741"/>
        </a:xfrm>
        <a:prstGeom prst="rect">
          <a:avLst/>
        </a:prstGeom>
        <a:noFill/>
        <a:ln w="1">
          <a:noFill/>
          <a:miter lim="800000"/>
          <a:headEnd/>
          <a:tailEnd type="none" w="med" len="med"/>
        </a:ln>
        <a:effectLst/>
      </xdr:spPr>
    </xdr:pic>
    <xdr:clientData/>
  </xdr:twoCellAnchor>
  <xdr:twoCellAnchor>
    <xdr:from>
      <xdr:col>9</xdr:col>
      <xdr:colOff>1096028</xdr:colOff>
      <xdr:row>16</xdr:row>
      <xdr:rowOff>468335</xdr:rowOff>
    </xdr:from>
    <xdr:to>
      <xdr:col>9</xdr:col>
      <xdr:colOff>1704644</xdr:colOff>
      <xdr:row>16</xdr:row>
      <xdr:rowOff>678180</xdr:rowOff>
    </xdr:to>
    <xdr:pic>
      <xdr:nvPicPr>
        <xdr:cNvPr id="19" name="Picture 18">
          <a:extLst>
            <a:ext uri="{FF2B5EF4-FFF2-40B4-BE49-F238E27FC236}">
              <a16:creationId xmlns:a16="http://schemas.microsoft.com/office/drawing/2014/main" id="{545F326E-6C6E-4189-B510-9BFA90540256}"/>
            </a:ext>
          </a:extLst>
        </xdr:cNvPr>
        <xdr:cNvPicPr>
          <a:picLocks noChangeAspect="1" noChangeArrowheads="1"/>
        </xdr:cNvPicPr>
      </xdr:nvPicPr>
      <xdr:blipFill>
        <a:blip xmlns:r="http://schemas.openxmlformats.org/officeDocument/2006/relationships" r:embed="rId17" cstate="print"/>
        <a:srcRect/>
        <a:stretch>
          <a:fillRect/>
        </a:stretch>
      </xdr:blipFill>
      <xdr:spPr bwMode="auto">
        <a:xfrm>
          <a:off x="8325503" y="9926660"/>
          <a:ext cx="608616" cy="209845"/>
        </a:xfrm>
        <a:prstGeom prst="rect">
          <a:avLst/>
        </a:prstGeom>
        <a:noFill/>
        <a:ln w="1">
          <a:noFill/>
          <a:miter lim="800000"/>
          <a:headEnd/>
          <a:tailEnd type="none" w="med" len="med"/>
        </a:ln>
        <a:effectLst/>
      </xdr:spPr>
    </xdr:pic>
    <xdr:clientData/>
  </xdr:twoCellAnchor>
  <xdr:twoCellAnchor>
    <xdr:from>
      <xdr:col>9</xdr:col>
      <xdr:colOff>960712</xdr:colOff>
      <xdr:row>16</xdr:row>
      <xdr:rowOff>43351</xdr:rowOff>
    </xdr:from>
    <xdr:to>
      <xdr:col>9</xdr:col>
      <xdr:colOff>1626617</xdr:colOff>
      <xdr:row>16</xdr:row>
      <xdr:rowOff>355660</xdr:rowOff>
    </xdr:to>
    <xdr:pic>
      <xdr:nvPicPr>
        <xdr:cNvPr id="20" name="Picture 19">
          <a:extLst>
            <a:ext uri="{FF2B5EF4-FFF2-40B4-BE49-F238E27FC236}">
              <a16:creationId xmlns:a16="http://schemas.microsoft.com/office/drawing/2014/main" id="{5266B365-5172-498E-8AD7-C7FE9380B844}"/>
            </a:ext>
          </a:extLst>
        </xdr:cNvPr>
        <xdr:cNvPicPr>
          <a:picLocks noChangeAspect="1" noChangeArrowheads="1"/>
        </xdr:cNvPicPr>
      </xdr:nvPicPr>
      <xdr:blipFill>
        <a:blip xmlns:r="http://schemas.openxmlformats.org/officeDocument/2006/relationships" r:embed="rId18" cstate="print"/>
        <a:srcRect/>
        <a:stretch>
          <a:fillRect/>
        </a:stretch>
      </xdr:blipFill>
      <xdr:spPr bwMode="auto">
        <a:xfrm>
          <a:off x="8190187" y="9501676"/>
          <a:ext cx="665905" cy="312309"/>
        </a:xfrm>
        <a:prstGeom prst="rect">
          <a:avLst/>
        </a:prstGeom>
        <a:noFill/>
        <a:ln w="1">
          <a:noFill/>
          <a:miter lim="800000"/>
          <a:headEnd/>
          <a:tailEnd type="none" w="med" len="med"/>
        </a:ln>
        <a:effectLst/>
      </xdr:spPr>
    </xdr:pic>
    <xdr:clientData/>
  </xdr:twoCellAnchor>
  <xdr:twoCellAnchor>
    <xdr:from>
      <xdr:col>9</xdr:col>
      <xdr:colOff>419100</xdr:colOff>
      <xdr:row>17</xdr:row>
      <xdr:rowOff>85319</xdr:rowOff>
    </xdr:from>
    <xdr:to>
      <xdr:col>9</xdr:col>
      <xdr:colOff>1181100</xdr:colOff>
      <xdr:row>17</xdr:row>
      <xdr:rowOff>460334</xdr:rowOff>
    </xdr:to>
    <xdr:pic>
      <xdr:nvPicPr>
        <xdr:cNvPr id="21" name="Picture 20">
          <a:extLst>
            <a:ext uri="{FF2B5EF4-FFF2-40B4-BE49-F238E27FC236}">
              <a16:creationId xmlns:a16="http://schemas.microsoft.com/office/drawing/2014/main" id="{D7487942-4133-42A7-AD59-74102E1448CD}"/>
            </a:ext>
          </a:extLst>
        </xdr:cNvPr>
        <xdr:cNvPicPr>
          <a:picLocks noChangeAspect="1" noChangeArrowheads="1"/>
        </xdr:cNvPicPr>
      </xdr:nvPicPr>
      <xdr:blipFill rotWithShape="1">
        <a:blip xmlns:r="http://schemas.openxmlformats.org/officeDocument/2006/relationships" r:embed="rId19" cstate="print"/>
        <a:srcRect l="6649" t="10738" r="7103" b="17100"/>
        <a:stretch/>
      </xdr:blipFill>
      <xdr:spPr bwMode="auto">
        <a:xfrm flipH="1">
          <a:off x="7648575" y="10381844"/>
          <a:ext cx="762000" cy="375015"/>
        </a:xfrm>
        <a:prstGeom prst="rect">
          <a:avLst/>
        </a:prstGeom>
        <a:noFill/>
        <a:ln w="1">
          <a:noFill/>
          <a:miter lim="800000"/>
          <a:headEnd/>
          <a:tailEnd type="none" w="med" len="med"/>
        </a:ln>
        <a:effectLst/>
      </xdr:spPr>
    </xdr:pic>
    <xdr:clientData/>
  </xdr:twoCellAnchor>
  <xdr:twoCellAnchor>
    <xdr:from>
      <xdr:col>9</xdr:col>
      <xdr:colOff>254155</xdr:colOff>
      <xdr:row>52</xdr:row>
      <xdr:rowOff>91909</xdr:rowOff>
    </xdr:from>
    <xdr:to>
      <xdr:col>9</xdr:col>
      <xdr:colOff>1293986</xdr:colOff>
      <xdr:row>52</xdr:row>
      <xdr:rowOff>534737</xdr:rowOff>
    </xdr:to>
    <xdr:pic>
      <xdr:nvPicPr>
        <xdr:cNvPr id="22" name="Picture 21">
          <a:extLst>
            <a:ext uri="{FF2B5EF4-FFF2-40B4-BE49-F238E27FC236}">
              <a16:creationId xmlns:a16="http://schemas.microsoft.com/office/drawing/2014/main" id="{37AF88F5-937D-4F68-9597-C0C0B8457AF7}"/>
            </a:ext>
          </a:extLst>
        </xdr:cNvPr>
        <xdr:cNvPicPr>
          <a:picLocks noChangeAspect="1"/>
        </xdr:cNvPicPr>
      </xdr:nvPicPr>
      <xdr:blipFill>
        <a:blip xmlns:r="http://schemas.openxmlformats.org/officeDocument/2006/relationships" r:embed="rId20"/>
        <a:stretch>
          <a:fillRect/>
        </a:stretch>
      </xdr:blipFill>
      <xdr:spPr>
        <a:xfrm>
          <a:off x="7483630" y="38715784"/>
          <a:ext cx="1039831" cy="442828"/>
        </a:xfrm>
        <a:prstGeom prst="rect">
          <a:avLst/>
        </a:prstGeom>
      </xdr:spPr>
    </xdr:pic>
    <xdr:clientData/>
  </xdr:twoCellAnchor>
  <xdr:twoCellAnchor>
    <xdr:from>
      <xdr:col>9</xdr:col>
      <xdr:colOff>1615107</xdr:colOff>
      <xdr:row>52</xdr:row>
      <xdr:rowOff>28563</xdr:rowOff>
    </xdr:from>
    <xdr:to>
      <xdr:col>9</xdr:col>
      <xdr:colOff>2598487</xdr:colOff>
      <xdr:row>52</xdr:row>
      <xdr:rowOff>585668</xdr:rowOff>
    </xdr:to>
    <xdr:pic>
      <xdr:nvPicPr>
        <xdr:cNvPr id="23" name="Picture 22">
          <a:extLst>
            <a:ext uri="{FF2B5EF4-FFF2-40B4-BE49-F238E27FC236}">
              <a16:creationId xmlns:a16="http://schemas.microsoft.com/office/drawing/2014/main" id="{6D49A671-5D7C-40F1-A2F7-49A600624DEF}"/>
            </a:ext>
          </a:extLst>
        </xdr:cNvPr>
        <xdr:cNvPicPr>
          <a:picLocks noChangeAspect="1"/>
        </xdr:cNvPicPr>
      </xdr:nvPicPr>
      <xdr:blipFill>
        <a:blip xmlns:r="http://schemas.openxmlformats.org/officeDocument/2006/relationships" r:embed="rId21"/>
        <a:stretch>
          <a:fillRect/>
        </a:stretch>
      </xdr:blipFill>
      <xdr:spPr>
        <a:xfrm>
          <a:off x="8844582" y="38652438"/>
          <a:ext cx="983380" cy="557105"/>
        </a:xfrm>
        <a:prstGeom prst="rect">
          <a:avLst/>
        </a:prstGeom>
      </xdr:spPr>
    </xdr:pic>
    <xdr:clientData/>
  </xdr:twoCellAnchor>
  <xdr:twoCellAnchor>
    <xdr:from>
      <xdr:col>9</xdr:col>
      <xdr:colOff>394983</xdr:colOff>
      <xdr:row>53</xdr:row>
      <xdr:rowOff>14768</xdr:rowOff>
    </xdr:from>
    <xdr:to>
      <xdr:col>9</xdr:col>
      <xdr:colOff>1094910</xdr:colOff>
      <xdr:row>54</xdr:row>
      <xdr:rowOff>38831</xdr:rowOff>
    </xdr:to>
    <xdr:pic>
      <xdr:nvPicPr>
        <xdr:cNvPr id="24" name="Picture 23">
          <a:extLst>
            <a:ext uri="{FF2B5EF4-FFF2-40B4-BE49-F238E27FC236}">
              <a16:creationId xmlns:a16="http://schemas.microsoft.com/office/drawing/2014/main" id="{15937D55-7B92-4CBD-A38E-5B8BCDC6AEBB}"/>
            </a:ext>
          </a:extLst>
        </xdr:cNvPr>
        <xdr:cNvPicPr>
          <a:picLocks noChangeAspect="1"/>
        </xdr:cNvPicPr>
      </xdr:nvPicPr>
      <xdr:blipFill>
        <a:blip xmlns:r="http://schemas.openxmlformats.org/officeDocument/2006/relationships" r:embed="rId22">
          <a:clrChange>
            <a:clrFrom>
              <a:srgbClr val="FFFFFF"/>
            </a:clrFrom>
            <a:clrTo>
              <a:srgbClr val="FFFFFF">
                <a:alpha val="0"/>
              </a:srgbClr>
            </a:clrTo>
          </a:clrChange>
        </a:blip>
        <a:stretch>
          <a:fillRect/>
        </a:stretch>
      </xdr:blipFill>
      <xdr:spPr>
        <a:xfrm>
          <a:off x="7624458" y="39305393"/>
          <a:ext cx="699927" cy="786063"/>
        </a:xfrm>
        <a:prstGeom prst="rect">
          <a:avLst/>
        </a:prstGeom>
      </xdr:spPr>
    </xdr:pic>
    <xdr:clientData/>
  </xdr:twoCellAnchor>
  <xdr:twoCellAnchor>
    <xdr:from>
      <xdr:col>9</xdr:col>
      <xdr:colOff>176037</xdr:colOff>
      <xdr:row>54</xdr:row>
      <xdr:rowOff>13051</xdr:rowOff>
    </xdr:from>
    <xdr:to>
      <xdr:col>9</xdr:col>
      <xdr:colOff>1754605</xdr:colOff>
      <xdr:row>54</xdr:row>
      <xdr:rowOff>444487</xdr:rowOff>
    </xdr:to>
    <xdr:pic>
      <xdr:nvPicPr>
        <xdr:cNvPr id="25" name="Picture 24">
          <a:extLst>
            <a:ext uri="{FF2B5EF4-FFF2-40B4-BE49-F238E27FC236}">
              <a16:creationId xmlns:a16="http://schemas.microsoft.com/office/drawing/2014/main" id="{2225EC31-3491-4052-858C-CF33D2AAFDCE}"/>
            </a:ext>
          </a:extLst>
        </xdr:cNvPr>
        <xdr:cNvPicPr>
          <a:picLocks noChangeAspect="1"/>
        </xdr:cNvPicPr>
      </xdr:nvPicPr>
      <xdr:blipFill>
        <a:blip xmlns:r="http://schemas.openxmlformats.org/officeDocument/2006/relationships" r:embed="rId1" cstate="print">
          <a:clrChange>
            <a:clrFrom>
              <a:srgbClr val="FFFFFF"/>
            </a:clrFrom>
            <a:clrTo>
              <a:srgbClr val="FFFFFF">
                <a:alpha val="0"/>
              </a:srgbClr>
            </a:clrTo>
          </a:clrChange>
          <a:extLst>
            <a:ext uri="{28A0092B-C50C-407E-A947-70E740481C1C}">
              <a14:useLocalDpi xmlns:a14="http://schemas.microsoft.com/office/drawing/2010/main" val="0"/>
            </a:ext>
          </a:extLst>
        </a:blip>
        <a:stretch>
          <a:fillRect/>
        </a:stretch>
      </xdr:blipFill>
      <xdr:spPr>
        <a:xfrm rot="10800000">
          <a:off x="7405512" y="40065676"/>
          <a:ext cx="1578568" cy="431436"/>
        </a:xfrm>
        <a:prstGeom prst="rect">
          <a:avLst/>
        </a:prstGeom>
      </xdr:spPr>
    </xdr:pic>
    <xdr:clientData/>
  </xdr:twoCellAnchor>
  <xdr:twoCellAnchor>
    <xdr:from>
      <xdr:col>9</xdr:col>
      <xdr:colOff>1771316</xdr:colOff>
      <xdr:row>53</xdr:row>
      <xdr:rowOff>75197</xdr:rowOff>
    </xdr:from>
    <xdr:to>
      <xdr:col>9</xdr:col>
      <xdr:colOff>2360370</xdr:colOff>
      <xdr:row>53</xdr:row>
      <xdr:rowOff>742185</xdr:rowOff>
    </xdr:to>
    <xdr:pic>
      <xdr:nvPicPr>
        <xdr:cNvPr id="26" name="Picture 25">
          <a:extLst>
            <a:ext uri="{FF2B5EF4-FFF2-40B4-BE49-F238E27FC236}">
              <a16:creationId xmlns:a16="http://schemas.microsoft.com/office/drawing/2014/main" id="{F7BA8CF4-6210-4159-9522-9498491A5114}"/>
            </a:ext>
          </a:extLst>
        </xdr:cNvPr>
        <xdr:cNvPicPr>
          <a:picLocks noChangeAspect="1"/>
        </xdr:cNvPicPr>
      </xdr:nvPicPr>
      <xdr:blipFill>
        <a:blip xmlns:r="http://schemas.openxmlformats.org/officeDocument/2006/relationships" r:embed="rId23"/>
        <a:stretch>
          <a:fillRect/>
        </a:stretch>
      </xdr:blipFill>
      <xdr:spPr>
        <a:xfrm>
          <a:off x="9000791" y="39365822"/>
          <a:ext cx="589054" cy="666988"/>
        </a:xfrm>
        <a:prstGeom prst="rect">
          <a:avLst/>
        </a:prstGeom>
      </xdr:spPr>
    </xdr:pic>
    <xdr:clientData/>
  </xdr:twoCellAnchor>
  <xdr:twoCellAnchor>
    <xdr:from>
      <xdr:col>9</xdr:col>
      <xdr:colOff>142040</xdr:colOff>
      <xdr:row>51</xdr:row>
      <xdr:rowOff>33422</xdr:rowOff>
    </xdr:from>
    <xdr:to>
      <xdr:col>9</xdr:col>
      <xdr:colOff>1462171</xdr:colOff>
      <xdr:row>51</xdr:row>
      <xdr:rowOff>685132</xdr:rowOff>
    </xdr:to>
    <xdr:pic>
      <xdr:nvPicPr>
        <xdr:cNvPr id="27" name="Picture 26">
          <a:extLst>
            <a:ext uri="{FF2B5EF4-FFF2-40B4-BE49-F238E27FC236}">
              <a16:creationId xmlns:a16="http://schemas.microsoft.com/office/drawing/2014/main" id="{C23FD2F4-5C1D-40EF-9761-85F5C6D46CDD}"/>
            </a:ext>
          </a:extLst>
        </xdr:cNvPr>
        <xdr:cNvPicPr>
          <a:picLocks noChangeAspect="1"/>
        </xdr:cNvPicPr>
      </xdr:nvPicPr>
      <xdr:blipFill>
        <a:blip xmlns:r="http://schemas.openxmlformats.org/officeDocument/2006/relationships" r:embed="rId24"/>
        <a:stretch>
          <a:fillRect/>
        </a:stretch>
      </xdr:blipFill>
      <xdr:spPr>
        <a:xfrm>
          <a:off x="7371515" y="37933397"/>
          <a:ext cx="1320131" cy="651710"/>
        </a:xfrm>
        <a:prstGeom prst="rect">
          <a:avLst/>
        </a:prstGeom>
      </xdr:spPr>
    </xdr:pic>
    <xdr:clientData/>
  </xdr:twoCellAnchor>
  <xdr:twoCellAnchor>
    <xdr:from>
      <xdr:col>9</xdr:col>
      <xdr:colOff>175462</xdr:colOff>
      <xdr:row>51</xdr:row>
      <xdr:rowOff>275724</xdr:rowOff>
    </xdr:from>
    <xdr:to>
      <xdr:col>9</xdr:col>
      <xdr:colOff>676778</xdr:colOff>
      <xdr:row>51</xdr:row>
      <xdr:rowOff>568158</xdr:rowOff>
    </xdr:to>
    <xdr:sp macro="" textlink="">
      <xdr:nvSpPr>
        <xdr:cNvPr id="28" name="Rectangle 27">
          <a:extLst>
            <a:ext uri="{FF2B5EF4-FFF2-40B4-BE49-F238E27FC236}">
              <a16:creationId xmlns:a16="http://schemas.microsoft.com/office/drawing/2014/main" id="{7F953CC3-6DC4-4C29-A9BA-B6D839A4A848}"/>
            </a:ext>
          </a:extLst>
        </xdr:cNvPr>
        <xdr:cNvSpPr/>
      </xdr:nvSpPr>
      <xdr:spPr>
        <a:xfrm flipV="1">
          <a:off x="7404937" y="38175699"/>
          <a:ext cx="501316" cy="292434"/>
        </a:xfrm>
        <a:prstGeom prst="rect">
          <a:avLst/>
        </a:prstGeom>
        <a:noFill/>
        <a:ln w="28575">
          <a:solidFill>
            <a:srgbClr val="FF0000"/>
          </a:solidFill>
          <a:prstDash val="lg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9</xdr:col>
      <xdr:colOff>1529014</xdr:colOff>
      <xdr:row>51</xdr:row>
      <xdr:rowOff>25950</xdr:rowOff>
    </xdr:from>
    <xdr:to>
      <xdr:col>10</xdr:col>
      <xdr:colOff>3343</xdr:colOff>
      <xdr:row>51</xdr:row>
      <xdr:rowOff>710197</xdr:rowOff>
    </xdr:to>
    <xdr:pic>
      <xdr:nvPicPr>
        <xdr:cNvPr id="29" name="Picture 28">
          <a:extLst>
            <a:ext uri="{FF2B5EF4-FFF2-40B4-BE49-F238E27FC236}">
              <a16:creationId xmlns:a16="http://schemas.microsoft.com/office/drawing/2014/main" id="{7C56A555-BCE1-4D55-A945-511E60B6B909}"/>
            </a:ext>
          </a:extLst>
        </xdr:cNvPr>
        <xdr:cNvPicPr>
          <a:picLocks noChangeAspect="1"/>
        </xdr:cNvPicPr>
      </xdr:nvPicPr>
      <xdr:blipFill>
        <a:blip xmlns:r="http://schemas.openxmlformats.org/officeDocument/2006/relationships" r:embed="rId25"/>
        <a:stretch>
          <a:fillRect/>
        </a:stretch>
      </xdr:blipFill>
      <xdr:spPr>
        <a:xfrm>
          <a:off x="8758489" y="37925925"/>
          <a:ext cx="1398504" cy="684247"/>
        </a:xfrm>
        <a:prstGeom prst="rect">
          <a:avLst/>
        </a:prstGeom>
      </xdr:spPr>
    </xdr:pic>
    <xdr:clientData/>
  </xdr:twoCellAnchor>
  <xdr:twoCellAnchor>
    <xdr:from>
      <xdr:col>9</xdr:col>
      <xdr:colOff>688082</xdr:colOff>
      <xdr:row>55</xdr:row>
      <xdr:rowOff>83552</xdr:rowOff>
    </xdr:from>
    <xdr:to>
      <xdr:col>9</xdr:col>
      <xdr:colOff>1737893</xdr:colOff>
      <xdr:row>55</xdr:row>
      <xdr:rowOff>1083016</xdr:rowOff>
    </xdr:to>
    <xdr:pic>
      <xdr:nvPicPr>
        <xdr:cNvPr id="30" name="Picture 29">
          <a:extLst>
            <a:ext uri="{FF2B5EF4-FFF2-40B4-BE49-F238E27FC236}">
              <a16:creationId xmlns:a16="http://schemas.microsoft.com/office/drawing/2014/main" id="{129B1B6D-A568-4886-BFBF-E5BBB4BDF31F}"/>
            </a:ext>
          </a:extLst>
        </xdr:cNvPr>
        <xdr:cNvPicPr>
          <a:picLocks noChangeAspect="1"/>
        </xdr:cNvPicPr>
      </xdr:nvPicPr>
      <xdr:blipFill>
        <a:blip xmlns:r="http://schemas.openxmlformats.org/officeDocument/2006/relationships" r:embed="rId26"/>
        <a:stretch>
          <a:fillRect/>
        </a:stretch>
      </xdr:blipFill>
      <xdr:spPr>
        <a:xfrm>
          <a:off x="7917557" y="41155352"/>
          <a:ext cx="1049811" cy="999464"/>
        </a:xfrm>
        <a:prstGeom prst="rect">
          <a:avLst/>
        </a:prstGeom>
      </xdr:spPr>
    </xdr:pic>
    <xdr:clientData/>
  </xdr:twoCellAnchor>
  <xdr:twoCellAnchor>
    <xdr:from>
      <xdr:col>9</xdr:col>
      <xdr:colOff>871795</xdr:colOff>
      <xdr:row>56</xdr:row>
      <xdr:rowOff>91908</xdr:rowOff>
    </xdr:from>
    <xdr:to>
      <xdr:col>9</xdr:col>
      <xdr:colOff>1773735</xdr:colOff>
      <xdr:row>56</xdr:row>
      <xdr:rowOff>995935</xdr:rowOff>
    </xdr:to>
    <xdr:pic>
      <xdr:nvPicPr>
        <xdr:cNvPr id="31" name="Picture 30">
          <a:extLst>
            <a:ext uri="{FF2B5EF4-FFF2-40B4-BE49-F238E27FC236}">
              <a16:creationId xmlns:a16="http://schemas.microsoft.com/office/drawing/2014/main" id="{AEA4BC66-8437-47A4-8B24-5DDE27E85349}"/>
            </a:ext>
          </a:extLst>
        </xdr:cNvPr>
        <xdr:cNvPicPr>
          <a:picLocks noChangeAspect="1"/>
        </xdr:cNvPicPr>
      </xdr:nvPicPr>
      <xdr:blipFill>
        <a:blip xmlns:r="http://schemas.openxmlformats.org/officeDocument/2006/relationships" r:embed="rId27"/>
        <a:stretch>
          <a:fillRect/>
        </a:stretch>
      </xdr:blipFill>
      <xdr:spPr>
        <a:xfrm>
          <a:off x="8101270" y="42373383"/>
          <a:ext cx="901940" cy="904027"/>
        </a:xfrm>
        <a:prstGeom prst="rect">
          <a:avLst/>
        </a:prstGeom>
      </xdr:spPr>
    </xdr:pic>
    <xdr:clientData/>
  </xdr:twoCellAnchor>
  <xdr:twoCellAnchor>
    <xdr:from>
      <xdr:col>9</xdr:col>
      <xdr:colOff>631657</xdr:colOff>
      <xdr:row>62</xdr:row>
      <xdr:rowOff>40105</xdr:rowOff>
    </xdr:from>
    <xdr:to>
      <xdr:col>9</xdr:col>
      <xdr:colOff>1945105</xdr:colOff>
      <xdr:row>62</xdr:row>
      <xdr:rowOff>982579</xdr:rowOff>
    </xdr:to>
    <xdr:grpSp>
      <xdr:nvGrpSpPr>
        <xdr:cNvPr id="32" name="Group 31">
          <a:extLst>
            <a:ext uri="{FF2B5EF4-FFF2-40B4-BE49-F238E27FC236}">
              <a16:creationId xmlns:a16="http://schemas.microsoft.com/office/drawing/2014/main" id="{78497FB9-E578-4F97-9B63-5711BD321970}"/>
            </a:ext>
          </a:extLst>
        </xdr:cNvPr>
        <xdr:cNvGrpSpPr/>
      </xdr:nvGrpSpPr>
      <xdr:grpSpPr>
        <a:xfrm>
          <a:off x="9149728" y="22479000"/>
          <a:ext cx="1313448" cy="0"/>
          <a:chOff x="9815762" y="43301041"/>
          <a:chExt cx="1478883" cy="992234"/>
        </a:xfrm>
      </xdr:grpSpPr>
      <xdr:pic>
        <xdr:nvPicPr>
          <xdr:cNvPr id="33" name="Picture 32">
            <a:extLst>
              <a:ext uri="{FF2B5EF4-FFF2-40B4-BE49-F238E27FC236}">
                <a16:creationId xmlns:a16="http://schemas.microsoft.com/office/drawing/2014/main" id="{B4C21F18-0384-4131-4E25-93BDED32EC33}"/>
              </a:ext>
            </a:extLst>
          </xdr:cNvPr>
          <xdr:cNvPicPr>
            <a:picLocks noChangeAspect="1"/>
          </xdr:cNvPicPr>
        </xdr:nvPicPr>
        <xdr:blipFill>
          <a:blip xmlns:r="http://schemas.openxmlformats.org/officeDocument/2006/relationships" r:embed="rId28">
            <a:clrChange>
              <a:clrFrom>
                <a:srgbClr val="333366"/>
              </a:clrFrom>
              <a:clrTo>
                <a:srgbClr val="333366">
                  <a:alpha val="0"/>
                </a:srgbClr>
              </a:clrTo>
            </a:clrChange>
          </a:blip>
          <a:stretch>
            <a:fillRect/>
          </a:stretch>
        </xdr:blipFill>
        <xdr:spPr>
          <a:xfrm>
            <a:off x="9815762" y="43301041"/>
            <a:ext cx="1478883" cy="992234"/>
          </a:xfrm>
          <a:prstGeom prst="rect">
            <a:avLst/>
          </a:prstGeom>
        </xdr:spPr>
      </xdr:pic>
      <xdr:sp macro="" textlink="">
        <xdr:nvSpPr>
          <xdr:cNvPr id="34" name="Rectangle 33">
            <a:extLst>
              <a:ext uri="{FF2B5EF4-FFF2-40B4-BE49-F238E27FC236}">
                <a16:creationId xmlns:a16="http://schemas.microsoft.com/office/drawing/2014/main" id="{238F040D-6578-D29B-19A8-1F4FB3D8154B}"/>
              </a:ext>
            </a:extLst>
          </xdr:cNvPr>
          <xdr:cNvSpPr/>
        </xdr:nvSpPr>
        <xdr:spPr>
          <a:xfrm flipV="1">
            <a:off x="10191750" y="43559328"/>
            <a:ext cx="710197" cy="259014"/>
          </a:xfrm>
          <a:prstGeom prst="rect">
            <a:avLst/>
          </a:prstGeom>
          <a:noFill/>
          <a:ln w="38100">
            <a:solidFill>
              <a:srgbClr val="FFFF00"/>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solidFill>
                <a:srgbClr val="FFFF00"/>
              </a:solidFill>
            </a:endParaRPr>
          </a:p>
        </xdr:txBody>
      </xdr:sp>
    </xdr:grpSp>
    <xdr:clientData/>
  </xdr:twoCellAnchor>
  <xdr:twoCellAnchor>
    <xdr:from>
      <xdr:col>9</xdr:col>
      <xdr:colOff>645027</xdr:colOff>
      <xdr:row>61</xdr:row>
      <xdr:rowOff>110290</xdr:rowOff>
    </xdr:from>
    <xdr:to>
      <xdr:col>9</xdr:col>
      <xdr:colOff>1894975</xdr:colOff>
      <xdr:row>61</xdr:row>
      <xdr:rowOff>912395</xdr:rowOff>
    </xdr:to>
    <xdr:grpSp>
      <xdr:nvGrpSpPr>
        <xdr:cNvPr id="35" name="Group 34">
          <a:extLst>
            <a:ext uri="{FF2B5EF4-FFF2-40B4-BE49-F238E27FC236}">
              <a16:creationId xmlns:a16="http://schemas.microsoft.com/office/drawing/2014/main" id="{9665E726-7120-4E69-AFB0-146A605374E0}"/>
            </a:ext>
          </a:extLst>
        </xdr:cNvPr>
        <xdr:cNvGrpSpPr/>
      </xdr:nvGrpSpPr>
      <xdr:grpSpPr>
        <a:xfrm>
          <a:off x="9163098" y="22479000"/>
          <a:ext cx="1249948" cy="0"/>
          <a:chOff x="10119894" y="42242538"/>
          <a:chExt cx="1665574" cy="1117913"/>
        </a:xfrm>
      </xdr:grpSpPr>
      <xdr:pic>
        <xdr:nvPicPr>
          <xdr:cNvPr id="36" name="Picture 35">
            <a:extLst>
              <a:ext uri="{FF2B5EF4-FFF2-40B4-BE49-F238E27FC236}">
                <a16:creationId xmlns:a16="http://schemas.microsoft.com/office/drawing/2014/main" id="{F90E1F5A-04C9-AAB4-FE29-74F50762B43D}"/>
              </a:ext>
            </a:extLst>
          </xdr:cNvPr>
          <xdr:cNvPicPr>
            <a:picLocks noChangeAspect="1"/>
          </xdr:cNvPicPr>
        </xdr:nvPicPr>
        <xdr:blipFill>
          <a:blip xmlns:r="http://schemas.openxmlformats.org/officeDocument/2006/relationships" r:embed="rId28">
            <a:clrChange>
              <a:clrFrom>
                <a:srgbClr val="333366"/>
              </a:clrFrom>
              <a:clrTo>
                <a:srgbClr val="333366">
                  <a:alpha val="0"/>
                </a:srgbClr>
              </a:clrTo>
            </a:clrChange>
          </a:blip>
          <a:stretch>
            <a:fillRect/>
          </a:stretch>
        </xdr:blipFill>
        <xdr:spPr>
          <a:xfrm flipH="1">
            <a:off x="10119894" y="42242538"/>
            <a:ext cx="1665574" cy="1117913"/>
          </a:xfrm>
          <a:prstGeom prst="rect">
            <a:avLst/>
          </a:prstGeom>
        </xdr:spPr>
      </xdr:pic>
      <xdr:sp macro="" textlink="">
        <xdr:nvSpPr>
          <xdr:cNvPr id="37" name="Rectangle 36">
            <a:extLst>
              <a:ext uri="{FF2B5EF4-FFF2-40B4-BE49-F238E27FC236}">
                <a16:creationId xmlns:a16="http://schemas.microsoft.com/office/drawing/2014/main" id="{703B3054-C848-A672-7CA2-C48E3AFB9335}"/>
              </a:ext>
            </a:extLst>
          </xdr:cNvPr>
          <xdr:cNvSpPr/>
        </xdr:nvSpPr>
        <xdr:spPr>
          <a:xfrm>
            <a:off x="10651290" y="42551684"/>
            <a:ext cx="739606" cy="192172"/>
          </a:xfrm>
          <a:prstGeom prst="rect">
            <a:avLst/>
          </a:prstGeom>
          <a:noFill/>
          <a:ln w="38100">
            <a:solidFill>
              <a:srgbClr val="FFFF00"/>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solidFill>
                <a:srgbClr val="FFFF00"/>
              </a:solidFill>
            </a:endParaRPr>
          </a:p>
        </xdr:txBody>
      </xdr:sp>
    </xdr:grpSp>
    <xdr:clientData/>
  </xdr:twoCellAnchor>
  <xdr:twoCellAnchor>
    <xdr:from>
      <xdr:col>9</xdr:col>
      <xdr:colOff>352106</xdr:colOff>
      <xdr:row>63</xdr:row>
      <xdr:rowOff>19569</xdr:rowOff>
    </xdr:from>
    <xdr:to>
      <xdr:col>9</xdr:col>
      <xdr:colOff>2606844</xdr:colOff>
      <xdr:row>63</xdr:row>
      <xdr:rowOff>966726</xdr:rowOff>
    </xdr:to>
    <xdr:pic>
      <xdr:nvPicPr>
        <xdr:cNvPr id="38" name="Picture 37">
          <a:extLst>
            <a:ext uri="{FF2B5EF4-FFF2-40B4-BE49-F238E27FC236}">
              <a16:creationId xmlns:a16="http://schemas.microsoft.com/office/drawing/2014/main" id="{7378364D-23C2-4C6C-A5AE-B2B03AD961A4}"/>
            </a:ext>
          </a:extLst>
        </xdr:cNvPr>
        <xdr:cNvPicPr>
          <a:picLocks noChangeAspect="1"/>
        </xdr:cNvPicPr>
      </xdr:nvPicPr>
      <xdr:blipFill rotWithShape="1">
        <a:blip xmlns:r="http://schemas.openxmlformats.org/officeDocument/2006/relationships" r:embed="rId29"/>
        <a:srcRect l="7449" t="18148" r="35683" b="50000"/>
        <a:stretch/>
      </xdr:blipFill>
      <xdr:spPr>
        <a:xfrm>
          <a:off x="7581581" y="49844844"/>
          <a:ext cx="2254738" cy="947157"/>
        </a:xfrm>
        <a:prstGeom prst="rect">
          <a:avLst/>
        </a:prstGeom>
      </xdr:spPr>
    </xdr:pic>
    <xdr:clientData/>
  </xdr:twoCellAnchor>
  <xdr:twoCellAnchor>
    <xdr:from>
      <xdr:col>9</xdr:col>
      <xdr:colOff>153772</xdr:colOff>
      <xdr:row>64</xdr:row>
      <xdr:rowOff>83551</xdr:rowOff>
    </xdr:from>
    <xdr:to>
      <xdr:col>9</xdr:col>
      <xdr:colOff>1279681</xdr:colOff>
      <xdr:row>64</xdr:row>
      <xdr:rowOff>1100256</xdr:rowOff>
    </xdr:to>
    <xdr:pic>
      <xdr:nvPicPr>
        <xdr:cNvPr id="39" name="Picture 38">
          <a:extLst>
            <a:ext uri="{FF2B5EF4-FFF2-40B4-BE49-F238E27FC236}">
              <a16:creationId xmlns:a16="http://schemas.microsoft.com/office/drawing/2014/main" id="{1D342552-BDDE-4BD9-9229-AF18A9876506}"/>
            </a:ext>
          </a:extLst>
        </xdr:cNvPr>
        <xdr:cNvPicPr>
          <a:picLocks noChangeAspect="1"/>
        </xdr:cNvPicPr>
      </xdr:nvPicPr>
      <xdr:blipFill>
        <a:blip xmlns:r="http://schemas.openxmlformats.org/officeDocument/2006/relationships" r:embed="rId30"/>
        <a:stretch>
          <a:fillRect/>
        </a:stretch>
      </xdr:blipFill>
      <xdr:spPr>
        <a:xfrm>
          <a:off x="7383247" y="50937526"/>
          <a:ext cx="1125909" cy="1016705"/>
        </a:xfrm>
        <a:prstGeom prst="rect">
          <a:avLst/>
        </a:prstGeom>
      </xdr:spPr>
    </xdr:pic>
    <xdr:clientData/>
  </xdr:twoCellAnchor>
  <xdr:twoCellAnchor>
    <xdr:from>
      <xdr:col>9</xdr:col>
      <xdr:colOff>1516815</xdr:colOff>
      <xdr:row>64</xdr:row>
      <xdr:rowOff>100263</xdr:rowOff>
    </xdr:from>
    <xdr:to>
      <xdr:col>9</xdr:col>
      <xdr:colOff>2564729</xdr:colOff>
      <xdr:row>64</xdr:row>
      <xdr:rowOff>1043207</xdr:rowOff>
    </xdr:to>
    <xdr:pic>
      <xdr:nvPicPr>
        <xdr:cNvPr id="40" name="Picture 39">
          <a:extLst>
            <a:ext uri="{FF2B5EF4-FFF2-40B4-BE49-F238E27FC236}">
              <a16:creationId xmlns:a16="http://schemas.microsoft.com/office/drawing/2014/main" id="{553BBB4E-88FD-42DC-A5C3-66FCA87F810A}"/>
            </a:ext>
          </a:extLst>
        </xdr:cNvPr>
        <xdr:cNvPicPr>
          <a:picLocks noChangeAspect="1"/>
        </xdr:cNvPicPr>
      </xdr:nvPicPr>
      <xdr:blipFill rotWithShape="1">
        <a:blip xmlns:r="http://schemas.openxmlformats.org/officeDocument/2006/relationships" r:embed="rId31"/>
        <a:srcRect l="16947" r="7283"/>
        <a:stretch/>
      </xdr:blipFill>
      <xdr:spPr>
        <a:xfrm>
          <a:off x="8746290" y="50954238"/>
          <a:ext cx="1047914" cy="942944"/>
        </a:xfrm>
        <a:prstGeom prst="rect">
          <a:avLst/>
        </a:prstGeom>
      </xdr:spPr>
    </xdr:pic>
    <xdr:clientData/>
  </xdr:twoCellAnchor>
  <xdr:twoCellAnchor>
    <xdr:from>
      <xdr:col>9</xdr:col>
      <xdr:colOff>506436</xdr:colOff>
      <xdr:row>66</xdr:row>
      <xdr:rowOff>108619</xdr:rowOff>
    </xdr:from>
    <xdr:to>
      <xdr:col>9</xdr:col>
      <xdr:colOff>2152150</xdr:colOff>
      <xdr:row>66</xdr:row>
      <xdr:rowOff>818927</xdr:rowOff>
    </xdr:to>
    <xdr:pic>
      <xdr:nvPicPr>
        <xdr:cNvPr id="41" name="Picture 40">
          <a:extLst>
            <a:ext uri="{FF2B5EF4-FFF2-40B4-BE49-F238E27FC236}">
              <a16:creationId xmlns:a16="http://schemas.microsoft.com/office/drawing/2014/main" id="{6EC7E58E-CA37-4D5B-A08F-4870FF5085B8}"/>
            </a:ext>
          </a:extLst>
        </xdr:cNvPr>
        <xdr:cNvPicPr>
          <a:picLocks noChangeAspect="1"/>
        </xdr:cNvPicPr>
      </xdr:nvPicPr>
      <xdr:blipFill>
        <a:blip xmlns:r="http://schemas.openxmlformats.org/officeDocument/2006/relationships" r:embed="rId32"/>
        <a:stretch>
          <a:fillRect/>
        </a:stretch>
      </xdr:blipFill>
      <xdr:spPr>
        <a:xfrm>
          <a:off x="7735911" y="53277169"/>
          <a:ext cx="1645714" cy="710308"/>
        </a:xfrm>
        <a:prstGeom prst="rect">
          <a:avLst/>
        </a:prstGeom>
      </xdr:spPr>
    </xdr:pic>
    <xdr:clientData/>
  </xdr:twoCellAnchor>
  <xdr:twoCellAnchor>
    <xdr:from>
      <xdr:col>9</xdr:col>
      <xdr:colOff>284078</xdr:colOff>
      <xdr:row>64</xdr:row>
      <xdr:rowOff>476248</xdr:rowOff>
    </xdr:from>
    <xdr:to>
      <xdr:col>9</xdr:col>
      <xdr:colOff>994275</xdr:colOff>
      <xdr:row>64</xdr:row>
      <xdr:rowOff>777038</xdr:rowOff>
    </xdr:to>
    <xdr:sp macro="" textlink="">
      <xdr:nvSpPr>
        <xdr:cNvPr id="42" name="Rectangle 41">
          <a:extLst>
            <a:ext uri="{FF2B5EF4-FFF2-40B4-BE49-F238E27FC236}">
              <a16:creationId xmlns:a16="http://schemas.microsoft.com/office/drawing/2014/main" id="{EE0966A5-1D03-4C08-B3C7-CEAE4122FD68}"/>
            </a:ext>
          </a:extLst>
        </xdr:cNvPr>
        <xdr:cNvSpPr/>
      </xdr:nvSpPr>
      <xdr:spPr>
        <a:xfrm>
          <a:off x="7513553" y="51330223"/>
          <a:ext cx="710197" cy="300790"/>
        </a:xfrm>
        <a:prstGeom prst="rect">
          <a:avLst/>
        </a:prstGeom>
        <a:noFill/>
        <a:ln w="38100">
          <a:solidFill>
            <a:srgbClr val="FFFF00"/>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solidFill>
              <a:srgbClr val="FFFF00"/>
            </a:solidFill>
          </a:endParaRPr>
        </a:p>
      </xdr:txBody>
    </xdr:sp>
    <xdr:clientData/>
  </xdr:twoCellAnchor>
  <xdr:twoCellAnchor>
    <xdr:from>
      <xdr:col>9</xdr:col>
      <xdr:colOff>175459</xdr:colOff>
      <xdr:row>65</xdr:row>
      <xdr:rowOff>192834</xdr:rowOff>
    </xdr:from>
    <xdr:to>
      <xdr:col>9</xdr:col>
      <xdr:colOff>1381826</xdr:colOff>
      <xdr:row>65</xdr:row>
      <xdr:rowOff>948256</xdr:rowOff>
    </xdr:to>
    <xdr:pic>
      <xdr:nvPicPr>
        <xdr:cNvPr id="43" name="Picture 42">
          <a:extLst>
            <a:ext uri="{FF2B5EF4-FFF2-40B4-BE49-F238E27FC236}">
              <a16:creationId xmlns:a16="http://schemas.microsoft.com/office/drawing/2014/main" id="{D126193C-F2AE-4478-AC62-3E380575C991}"/>
            </a:ext>
          </a:extLst>
        </xdr:cNvPr>
        <xdr:cNvPicPr>
          <a:picLocks noChangeAspect="1"/>
        </xdr:cNvPicPr>
      </xdr:nvPicPr>
      <xdr:blipFill rotWithShape="1">
        <a:blip xmlns:r="http://schemas.openxmlformats.org/officeDocument/2006/relationships" r:embed="rId33"/>
        <a:srcRect l="8870" r="4963" b="17237"/>
        <a:stretch/>
      </xdr:blipFill>
      <xdr:spPr>
        <a:xfrm>
          <a:off x="7404934" y="52227909"/>
          <a:ext cx="1206367" cy="755422"/>
        </a:xfrm>
        <a:prstGeom prst="rect">
          <a:avLst/>
        </a:prstGeom>
      </xdr:spPr>
    </xdr:pic>
    <xdr:clientData/>
  </xdr:twoCellAnchor>
  <xdr:twoCellAnchor>
    <xdr:from>
      <xdr:col>9</xdr:col>
      <xdr:colOff>1671052</xdr:colOff>
      <xdr:row>65</xdr:row>
      <xdr:rowOff>194973</xdr:rowOff>
    </xdr:from>
    <xdr:to>
      <xdr:col>9</xdr:col>
      <xdr:colOff>2747237</xdr:colOff>
      <xdr:row>65</xdr:row>
      <xdr:rowOff>961360</xdr:rowOff>
    </xdr:to>
    <xdr:pic>
      <xdr:nvPicPr>
        <xdr:cNvPr id="44" name="Picture 43">
          <a:extLst>
            <a:ext uri="{FF2B5EF4-FFF2-40B4-BE49-F238E27FC236}">
              <a16:creationId xmlns:a16="http://schemas.microsoft.com/office/drawing/2014/main" id="{CF22AEF5-2C72-403B-9557-3BF455AFEF7C}"/>
            </a:ext>
          </a:extLst>
        </xdr:cNvPr>
        <xdr:cNvPicPr>
          <a:picLocks noChangeAspect="1"/>
        </xdr:cNvPicPr>
      </xdr:nvPicPr>
      <xdr:blipFill>
        <a:blip xmlns:r="http://schemas.openxmlformats.org/officeDocument/2006/relationships" r:embed="rId34"/>
        <a:stretch>
          <a:fillRect/>
        </a:stretch>
      </xdr:blipFill>
      <xdr:spPr>
        <a:xfrm>
          <a:off x="8900527" y="52230048"/>
          <a:ext cx="1076185" cy="766387"/>
        </a:xfrm>
        <a:prstGeom prst="rect">
          <a:avLst/>
        </a:prstGeom>
      </xdr:spPr>
    </xdr:pic>
    <xdr:clientData/>
  </xdr:twoCellAnchor>
  <xdr:twoCellAnchor>
    <xdr:from>
      <xdr:col>9</xdr:col>
      <xdr:colOff>63502</xdr:colOff>
      <xdr:row>18</xdr:row>
      <xdr:rowOff>99785</xdr:rowOff>
    </xdr:from>
    <xdr:to>
      <xdr:col>9</xdr:col>
      <xdr:colOff>813407</xdr:colOff>
      <xdr:row>18</xdr:row>
      <xdr:rowOff>662214</xdr:rowOff>
    </xdr:to>
    <xdr:pic>
      <xdr:nvPicPr>
        <xdr:cNvPr id="45" name="Picture 44">
          <a:extLst>
            <a:ext uri="{FF2B5EF4-FFF2-40B4-BE49-F238E27FC236}">
              <a16:creationId xmlns:a16="http://schemas.microsoft.com/office/drawing/2014/main" id="{0ADABDB9-CE8E-48D4-A849-6C3A331B1849}"/>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7292977" y="10901135"/>
          <a:ext cx="749905" cy="562429"/>
        </a:xfrm>
        <a:prstGeom prst="rect">
          <a:avLst/>
        </a:prstGeom>
        <a:noFill/>
        <a:ln w="9525">
          <a:solidFill>
            <a:srgbClr val="000000"/>
          </a:solidFill>
          <a:miter lim="800000"/>
          <a:headEnd/>
          <a:tailEnd/>
        </a:ln>
      </xdr:spPr>
    </xdr:pic>
    <xdr:clientData/>
  </xdr:twoCellAnchor>
  <xdr:twoCellAnchor>
    <xdr:from>
      <xdr:col>9</xdr:col>
      <xdr:colOff>858326</xdr:colOff>
      <xdr:row>18</xdr:row>
      <xdr:rowOff>99363</xdr:rowOff>
    </xdr:from>
    <xdr:to>
      <xdr:col>9</xdr:col>
      <xdr:colOff>1632985</xdr:colOff>
      <xdr:row>18</xdr:row>
      <xdr:rowOff>680357</xdr:rowOff>
    </xdr:to>
    <xdr:pic>
      <xdr:nvPicPr>
        <xdr:cNvPr id="46" name="Picture 45">
          <a:extLst>
            <a:ext uri="{FF2B5EF4-FFF2-40B4-BE49-F238E27FC236}">
              <a16:creationId xmlns:a16="http://schemas.microsoft.com/office/drawing/2014/main" id="{5A13106E-0257-4162-97E0-0C03E262C65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8087801" y="10900713"/>
          <a:ext cx="774659" cy="580994"/>
        </a:xfrm>
        <a:prstGeom prst="rect">
          <a:avLst/>
        </a:prstGeom>
        <a:noFill/>
        <a:ln w="9525">
          <a:solidFill>
            <a:srgbClr val="000000"/>
          </a:solidFill>
          <a:miter lim="800000"/>
          <a:headEnd/>
          <a:tailEnd/>
        </a:ln>
      </xdr:spPr>
    </xdr:pic>
    <xdr:clientData/>
  </xdr:twoCellAnchor>
  <xdr:twoCellAnchor>
    <xdr:from>
      <xdr:col>9</xdr:col>
      <xdr:colOff>107726</xdr:colOff>
      <xdr:row>19</xdr:row>
      <xdr:rowOff>81223</xdr:rowOff>
    </xdr:from>
    <xdr:to>
      <xdr:col>9</xdr:col>
      <xdr:colOff>1516089</xdr:colOff>
      <xdr:row>19</xdr:row>
      <xdr:rowOff>734785</xdr:rowOff>
    </xdr:to>
    <xdr:pic>
      <xdr:nvPicPr>
        <xdr:cNvPr id="47" name="Picture 46">
          <a:extLst>
            <a:ext uri="{FF2B5EF4-FFF2-40B4-BE49-F238E27FC236}">
              <a16:creationId xmlns:a16="http://schemas.microsoft.com/office/drawing/2014/main" id="{3EA779B9-8175-4EA0-B90B-75F221D48922}"/>
            </a:ext>
          </a:extLst>
        </xdr:cNvPr>
        <xdr:cNvPicPr>
          <a:picLocks noChangeAspect="1"/>
        </xdr:cNvPicPr>
      </xdr:nvPicPr>
      <xdr:blipFill>
        <a:blip xmlns:r="http://schemas.openxmlformats.org/officeDocument/2006/relationships" r:embed="rId37"/>
        <a:stretch>
          <a:fillRect/>
        </a:stretch>
      </xdr:blipFill>
      <xdr:spPr>
        <a:xfrm>
          <a:off x="7337201" y="11673148"/>
          <a:ext cx="1408363" cy="653562"/>
        </a:xfrm>
        <a:prstGeom prst="rect">
          <a:avLst/>
        </a:prstGeom>
        <a:noFill/>
        <a:ln w="9525">
          <a:solidFill>
            <a:srgbClr val="000000"/>
          </a:solidFill>
          <a:miter lim="800000"/>
          <a:headEnd/>
          <a:tailEnd/>
        </a:ln>
      </xdr:spPr>
    </xdr:pic>
    <xdr:clientData/>
  </xdr:twoCellAnchor>
  <xdr:twoCellAnchor>
    <xdr:from>
      <xdr:col>9</xdr:col>
      <xdr:colOff>362857</xdr:colOff>
      <xdr:row>21</xdr:row>
      <xdr:rowOff>57408</xdr:rowOff>
    </xdr:from>
    <xdr:to>
      <xdr:col>9</xdr:col>
      <xdr:colOff>1283608</xdr:colOff>
      <xdr:row>21</xdr:row>
      <xdr:rowOff>747971</xdr:rowOff>
    </xdr:to>
    <xdr:pic>
      <xdr:nvPicPr>
        <xdr:cNvPr id="48" name="Picture 47">
          <a:extLst>
            <a:ext uri="{FF2B5EF4-FFF2-40B4-BE49-F238E27FC236}">
              <a16:creationId xmlns:a16="http://schemas.microsoft.com/office/drawing/2014/main" id="{F2BADE43-1E50-403E-8698-034A6285044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7592332" y="13230483"/>
          <a:ext cx="920751" cy="690563"/>
        </a:xfrm>
        <a:prstGeom prst="rect">
          <a:avLst/>
        </a:prstGeom>
        <a:noFill/>
        <a:ln w="9525">
          <a:solidFill>
            <a:srgbClr val="000000"/>
          </a:solidFill>
          <a:miter lim="800000"/>
          <a:headEnd/>
          <a:tailEnd/>
        </a:ln>
      </xdr:spPr>
    </xdr:pic>
    <xdr:clientData/>
  </xdr:twoCellAnchor>
  <xdr:twoCellAnchor>
    <xdr:from>
      <xdr:col>9</xdr:col>
      <xdr:colOff>36285</xdr:colOff>
      <xdr:row>22</xdr:row>
      <xdr:rowOff>180296</xdr:rowOff>
    </xdr:from>
    <xdr:to>
      <xdr:col>9</xdr:col>
      <xdr:colOff>826759</xdr:colOff>
      <xdr:row>22</xdr:row>
      <xdr:rowOff>671286</xdr:rowOff>
    </xdr:to>
    <xdr:pic>
      <xdr:nvPicPr>
        <xdr:cNvPr id="49" name="Picture 48">
          <a:extLst>
            <a:ext uri="{FF2B5EF4-FFF2-40B4-BE49-F238E27FC236}">
              <a16:creationId xmlns:a16="http://schemas.microsoft.com/office/drawing/2014/main" id="{C0F6E586-DE55-4E6C-B7CF-02095F99A6E0}"/>
            </a:ext>
          </a:extLst>
        </xdr:cNvPr>
        <xdr:cNvPicPr>
          <a:picLocks noChangeAspect="1"/>
        </xdr:cNvPicPr>
      </xdr:nvPicPr>
      <xdr:blipFill>
        <a:blip xmlns:r="http://schemas.openxmlformats.org/officeDocument/2006/relationships" r:embed="rId38" cstate="screen">
          <a:extLst>
            <a:ext uri="{28A0092B-C50C-407E-A947-70E740481C1C}">
              <a14:useLocalDpi xmlns:a14="http://schemas.microsoft.com/office/drawing/2010/main"/>
            </a:ext>
          </a:extLst>
        </a:blip>
        <a:stretch>
          <a:fillRect/>
        </a:stretch>
      </xdr:blipFill>
      <xdr:spPr>
        <a:xfrm rot="16200000">
          <a:off x="7415502" y="14022779"/>
          <a:ext cx="490990" cy="790474"/>
        </a:xfrm>
        <a:prstGeom prst="rect">
          <a:avLst/>
        </a:prstGeom>
        <a:noFill/>
        <a:ln w="9525">
          <a:solidFill>
            <a:srgbClr val="000000"/>
          </a:solidFill>
          <a:miter lim="800000"/>
          <a:headEnd/>
          <a:tailEnd/>
        </a:ln>
      </xdr:spPr>
    </xdr:pic>
    <xdr:clientData/>
  </xdr:twoCellAnchor>
  <xdr:twoCellAnchor>
    <xdr:from>
      <xdr:col>9</xdr:col>
      <xdr:colOff>903252</xdr:colOff>
      <xdr:row>22</xdr:row>
      <xdr:rowOff>93698</xdr:rowOff>
    </xdr:from>
    <xdr:to>
      <xdr:col>9</xdr:col>
      <xdr:colOff>1672938</xdr:colOff>
      <xdr:row>22</xdr:row>
      <xdr:rowOff>698499</xdr:rowOff>
    </xdr:to>
    <xdr:pic>
      <xdr:nvPicPr>
        <xdr:cNvPr id="50" name="Picture 49">
          <a:extLst>
            <a:ext uri="{FF2B5EF4-FFF2-40B4-BE49-F238E27FC236}">
              <a16:creationId xmlns:a16="http://schemas.microsoft.com/office/drawing/2014/main" id="{EA4C0D5B-0A75-46BD-AC78-6A14D8171F3B}"/>
            </a:ext>
          </a:extLst>
        </xdr:cNvPr>
        <xdr:cNvPicPr>
          <a:picLocks noChangeAspect="1"/>
        </xdr:cNvPicPr>
      </xdr:nvPicPr>
      <xdr:blipFill>
        <a:blip xmlns:r="http://schemas.openxmlformats.org/officeDocument/2006/relationships" r:embed="rId39" cstate="screen">
          <a:extLst>
            <a:ext uri="{28A0092B-C50C-407E-A947-70E740481C1C}">
              <a14:useLocalDpi xmlns:a14="http://schemas.microsoft.com/office/drawing/2010/main"/>
            </a:ext>
          </a:extLst>
        </a:blip>
        <a:stretch>
          <a:fillRect/>
        </a:stretch>
      </xdr:blipFill>
      <xdr:spPr>
        <a:xfrm rot="16200000">
          <a:off x="8215169" y="14003481"/>
          <a:ext cx="604801" cy="769686"/>
        </a:xfrm>
        <a:prstGeom prst="rect">
          <a:avLst/>
        </a:prstGeom>
        <a:noFill/>
        <a:ln w="9525">
          <a:solidFill>
            <a:srgbClr val="000000"/>
          </a:solidFill>
          <a:miter lim="800000"/>
          <a:headEnd/>
          <a:tailEnd/>
        </a:ln>
      </xdr:spPr>
    </xdr:pic>
    <xdr:clientData/>
  </xdr:twoCellAnchor>
  <xdr:twoCellAnchor>
    <xdr:from>
      <xdr:col>9</xdr:col>
      <xdr:colOff>73705</xdr:colOff>
      <xdr:row>23</xdr:row>
      <xdr:rowOff>55562</xdr:rowOff>
    </xdr:from>
    <xdr:to>
      <xdr:col>9</xdr:col>
      <xdr:colOff>1442357</xdr:colOff>
      <xdr:row>23</xdr:row>
      <xdr:rowOff>783493</xdr:rowOff>
    </xdr:to>
    <xdr:pic>
      <xdr:nvPicPr>
        <xdr:cNvPr id="51" name="Picture 14">
          <a:extLst>
            <a:ext uri="{FF2B5EF4-FFF2-40B4-BE49-F238E27FC236}">
              <a16:creationId xmlns:a16="http://schemas.microsoft.com/office/drawing/2014/main" id="{FD134963-421A-4CF2-B15B-305417C7E16E}"/>
            </a:ext>
          </a:extLst>
        </xdr:cNvPr>
        <xdr:cNvPicPr>
          <a:picLocks noChangeAspect="1"/>
        </xdr:cNvPicPr>
      </xdr:nvPicPr>
      <xdr:blipFill>
        <a:blip xmlns:r="http://schemas.openxmlformats.org/officeDocument/2006/relationships" r:embed="rId40" cstate="screen">
          <a:extLst>
            <a:ext uri="{28A0092B-C50C-407E-A947-70E740481C1C}">
              <a14:useLocalDpi xmlns:a14="http://schemas.microsoft.com/office/drawing/2010/main"/>
            </a:ext>
          </a:extLst>
        </a:blip>
        <a:stretch>
          <a:fillRect/>
        </a:stretch>
      </xdr:blipFill>
      <xdr:spPr>
        <a:xfrm>
          <a:off x="7303180" y="14866937"/>
          <a:ext cx="1368652" cy="727931"/>
        </a:xfrm>
        <a:prstGeom prst="rect">
          <a:avLst/>
        </a:prstGeom>
        <a:noFill/>
        <a:ln w="9525">
          <a:solidFill>
            <a:srgbClr val="000000"/>
          </a:solidFill>
          <a:miter lim="800000"/>
          <a:headEnd/>
          <a:tailEnd/>
        </a:ln>
      </xdr:spPr>
    </xdr:pic>
    <xdr:clientData/>
  </xdr:twoCellAnchor>
  <xdr:twoCellAnchor>
    <xdr:from>
      <xdr:col>9</xdr:col>
      <xdr:colOff>39687</xdr:colOff>
      <xdr:row>24</xdr:row>
      <xdr:rowOff>241527</xdr:rowOff>
    </xdr:from>
    <xdr:to>
      <xdr:col>9</xdr:col>
      <xdr:colOff>1633291</xdr:colOff>
      <xdr:row>24</xdr:row>
      <xdr:rowOff>598714</xdr:rowOff>
    </xdr:to>
    <xdr:pic>
      <xdr:nvPicPr>
        <xdr:cNvPr id="52" name="Picture 10">
          <a:extLst>
            <a:ext uri="{FF2B5EF4-FFF2-40B4-BE49-F238E27FC236}">
              <a16:creationId xmlns:a16="http://schemas.microsoft.com/office/drawing/2014/main" id="{66EDACBA-D274-421D-ACE9-7978CA0C3176}"/>
            </a:ext>
          </a:extLst>
        </xdr:cNvPr>
        <xdr:cNvPicPr>
          <a:picLocks noChangeAspect="1"/>
        </xdr:cNvPicPr>
      </xdr:nvPicPr>
      <xdr:blipFill>
        <a:blip xmlns:r="http://schemas.openxmlformats.org/officeDocument/2006/relationships" r:embed="rId41" cstate="screen">
          <a:extLst>
            <a:ext uri="{28A0092B-C50C-407E-A947-70E740481C1C}">
              <a14:useLocalDpi xmlns:a14="http://schemas.microsoft.com/office/drawing/2010/main"/>
            </a:ext>
          </a:extLst>
        </a:blip>
        <a:stretch>
          <a:fillRect/>
        </a:stretch>
      </xdr:blipFill>
      <xdr:spPr>
        <a:xfrm>
          <a:off x="7269162" y="15872052"/>
          <a:ext cx="1593604" cy="357187"/>
        </a:xfrm>
        <a:prstGeom prst="rect">
          <a:avLst/>
        </a:prstGeom>
        <a:noFill/>
        <a:ln w="9525">
          <a:solidFill>
            <a:srgbClr val="000000"/>
          </a:solidFill>
          <a:miter lim="800000"/>
          <a:headEnd/>
          <a:tailEnd/>
        </a:ln>
      </xdr:spPr>
    </xdr:pic>
    <xdr:clientData/>
  </xdr:twoCellAnchor>
  <xdr:twoCellAnchor>
    <xdr:from>
      <xdr:col>9</xdr:col>
      <xdr:colOff>337457</xdr:colOff>
      <xdr:row>25</xdr:row>
      <xdr:rowOff>54429</xdr:rowOff>
    </xdr:from>
    <xdr:to>
      <xdr:col>9</xdr:col>
      <xdr:colOff>1251936</xdr:colOff>
      <xdr:row>25</xdr:row>
      <xdr:rowOff>770771</xdr:rowOff>
    </xdr:to>
    <xdr:pic>
      <xdr:nvPicPr>
        <xdr:cNvPr id="53" name="Picture 52">
          <a:extLst>
            <a:ext uri="{FF2B5EF4-FFF2-40B4-BE49-F238E27FC236}">
              <a16:creationId xmlns:a16="http://schemas.microsoft.com/office/drawing/2014/main" id="{ACBBADE4-37AF-4F34-901D-3E613DB88026}"/>
            </a:ext>
          </a:extLst>
        </xdr:cNvPr>
        <xdr:cNvPicPr>
          <a:picLocks noChangeAspect="1"/>
        </xdr:cNvPicPr>
      </xdr:nvPicPr>
      <xdr:blipFill>
        <a:blip xmlns:r="http://schemas.openxmlformats.org/officeDocument/2006/relationships" r:embed="rId42"/>
        <a:stretch>
          <a:fillRect/>
        </a:stretch>
      </xdr:blipFill>
      <xdr:spPr>
        <a:xfrm>
          <a:off x="7566932" y="16656504"/>
          <a:ext cx="914479" cy="716342"/>
        </a:xfrm>
        <a:prstGeom prst="rect">
          <a:avLst/>
        </a:prstGeom>
      </xdr:spPr>
    </xdr:pic>
    <xdr:clientData/>
  </xdr:twoCellAnchor>
  <xdr:twoCellAnchor>
    <xdr:from>
      <xdr:col>9</xdr:col>
      <xdr:colOff>381000</xdr:colOff>
      <xdr:row>26</xdr:row>
      <xdr:rowOff>24617</xdr:rowOff>
    </xdr:from>
    <xdr:to>
      <xdr:col>9</xdr:col>
      <xdr:colOff>1219200</xdr:colOff>
      <xdr:row>26</xdr:row>
      <xdr:rowOff>814326</xdr:rowOff>
    </xdr:to>
    <xdr:pic>
      <xdr:nvPicPr>
        <xdr:cNvPr id="54" name="Picture 53">
          <a:extLst>
            <a:ext uri="{FF2B5EF4-FFF2-40B4-BE49-F238E27FC236}">
              <a16:creationId xmlns:a16="http://schemas.microsoft.com/office/drawing/2014/main" id="{186B56E6-9B9F-4F72-A4F0-7753667DC041}"/>
            </a:ext>
          </a:extLst>
        </xdr:cNvPr>
        <xdr:cNvPicPr>
          <a:picLocks noChangeAspect="1"/>
        </xdr:cNvPicPr>
      </xdr:nvPicPr>
      <xdr:blipFill>
        <a:blip xmlns:r="http://schemas.openxmlformats.org/officeDocument/2006/relationships" r:embed="rId43"/>
        <a:stretch>
          <a:fillRect/>
        </a:stretch>
      </xdr:blipFill>
      <xdr:spPr>
        <a:xfrm>
          <a:off x="7610475" y="17445842"/>
          <a:ext cx="838200" cy="789709"/>
        </a:xfrm>
        <a:prstGeom prst="rect">
          <a:avLst/>
        </a:prstGeom>
      </xdr:spPr>
    </xdr:pic>
    <xdr:clientData/>
  </xdr:twoCellAnchor>
  <xdr:twoCellAnchor>
    <xdr:from>
      <xdr:col>9</xdr:col>
      <xdr:colOff>152400</xdr:colOff>
      <xdr:row>27</xdr:row>
      <xdr:rowOff>63561</xdr:rowOff>
    </xdr:from>
    <xdr:to>
      <xdr:col>9</xdr:col>
      <xdr:colOff>1382486</xdr:colOff>
      <xdr:row>27</xdr:row>
      <xdr:rowOff>732673</xdr:rowOff>
    </xdr:to>
    <xdr:pic>
      <xdr:nvPicPr>
        <xdr:cNvPr id="55" name="Picture 54">
          <a:extLst>
            <a:ext uri="{FF2B5EF4-FFF2-40B4-BE49-F238E27FC236}">
              <a16:creationId xmlns:a16="http://schemas.microsoft.com/office/drawing/2014/main" id="{C4E1F885-D4B3-4AD7-99ED-DE47145F050A}"/>
            </a:ext>
          </a:extLst>
        </xdr:cNvPr>
        <xdr:cNvPicPr>
          <a:picLocks noChangeAspect="1"/>
        </xdr:cNvPicPr>
      </xdr:nvPicPr>
      <xdr:blipFill>
        <a:blip xmlns:r="http://schemas.openxmlformats.org/officeDocument/2006/relationships" r:embed="rId44"/>
        <a:stretch>
          <a:fillRect/>
        </a:stretch>
      </xdr:blipFill>
      <xdr:spPr>
        <a:xfrm>
          <a:off x="7381875" y="18303936"/>
          <a:ext cx="1230086" cy="669112"/>
        </a:xfrm>
        <a:prstGeom prst="rect">
          <a:avLst/>
        </a:prstGeom>
      </xdr:spPr>
    </xdr:pic>
    <xdr:clientData/>
  </xdr:twoCellAnchor>
  <xdr:twoCellAnchor>
    <xdr:from>
      <xdr:col>9</xdr:col>
      <xdr:colOff>468087</xdr:colOff>
      <xdr:row>28</xdr:row>
      <xdr:rowOff>62715</xdr:rowOff>
    </xdr:from>
    <xdr:to>
      <xdr:col>9</xdr:col>
      <xdr:colOff>1132115</xdr:colOff>
      <xdr:row>28</xdr:row>
      <xdr:rowOff>740294</xdr:rowOff>
    </xdr:to>
    <xdr:pic>
      <xdr:nvPicPr>
        <xdr:cNvPr id="56" name="Picture 55">
          <a:extLst>
            <a:ext uri="{FF2B5EF4-FFF2-40B4-BE49-F238E27FC236}">
              <a16:creationId xmlns:a16="http://schemas.microsoft.com/office/drawing/2014/main" id="{7D6B2A2F-6839-4381-82BC-4EF28EF610AE}"/>
            </a:ext>
          </a:extLst>
        </xdr:cNvPr>
        <xdr:cNvPicPr>
          <a:picLocks noChangeAspect="1"/>
        </xdr:cNvPicPr>
      </xdr:nvPicPr>
      <xdr:blipFill>
        <a:blip xmlns:r="http://schemas.openxmlformats.org/officeDocument/2006/relationships" r:embed="rId45"/>
        <a:stretch>
          <a:fillRect/>
        </a:stretch>
      </xdr:blipFill>
      <xdr:spPr>
        <a:xfrm>
          <a:off x="7697562" y="19122240"/>
          <a:ext cx="664028" cy="677579"/>
        </a:xfrm>
        <a:prstGeom prst="rect">
          <a:avLst/>
        </a:prstGeom>
      </xdr:spPr>
    </xdr:pic>
    <xdr:clientData/>
  </xdr:twoCellAnchor>
  <xdr:twoCellAnchor>
    <xdr:from>
      <xdr:col>9</xdr:col>
      <xdr:colOff>489858</xdr:colOff>
      <xdr:row>29</xdr:row>
      <xdr:rowOff>18651</xdr:rowOff>
    </xdr:from>
    <xdr:to>
      <xdr:col>9</xdr:col>
      <xdr:colOff>1175658</xdr:colOff>
      <xdr:row>29</xdr:row>
      <xdr:rowOff>805634</xdr:rowOff>
    </xdr:to>
    <xdr:pic>
      <xdr:nvPicPr>
        <xdr:cNvPr id="57" name="Picture 56">
          <a:extLst>
            <a:ext uri="{FF2B5EF4-FFF2-40B4-BE49-F238E27FC236}">
              <a16:creationId xmlns:a16="http://schemas.microsoft.com/office/drawing/2014/main" id="{CC6DEFD7-5328-48AF-A3CA-5B39C79D7089}"/>
            </a:ext>
          </a:extLst>
        </xdr:cNvPr>
        <xdr:cNvPicPr>
          <a:picLocks noChangeAspect="1"/>
        </xdr:cNvPicPr>
      </xdr:nvPicPr>
      <xdr:blipFill>
        <a:blip xmlns:r="http://schemas.openxmlformats.org/officeDocument/2006/relationships" r:embed="rId46"/>
        <a:stretch>
          <a:fillRect/>
        </a:stretch>
      </xdr:blipFill>
      <xdr:spPr>
        <a:xfrm>
          <a:off x="7719333" y="19897326"/>
          <a:ext cx="685800" cy="786983"/>
        </a:xfrm>
        <a:prstGeom prst="rect">
          <a:avLst/>
        </a:prstGeom>
      </xdr:spPr>
    </xdr:pic>
    <xdr:clientData/>
  </xdr:twoCellAnchor>
  <xdr:twoCellAnchor>
    <xdr:from>
      <xdr:col>9</xdr:col>
      <xdr:colOff>478971</xdr:colOff>
      <xdr:row>30</xdr:row>
      <xdr:rowOff>60150</xdr:rowOff>
    </xdr:from>
    <xdr:to>
      <xdr:col>9</xdr:col>
      <xdr:colOff>1208314</xdr:colOff>
      <xdr:row>30</xdr:row>
      <xdr:rowOff>736642</xdr:rowOff>
    </xdr:to>
    <xdr:pic>
      <xdr:nvPicPr>
        <xdr:cNvPr id="58" name="Picture 57">
          <a:extLst>
            <a:ext uri="{FF2B5EF4-FFF2-40B4-BE49-F238E27FC236}">
              <a16:creationId xmlns:a16="http://schemas.microsoft.com/office/drawing/2014/main" id="{E7A24656-C73D-4CCB-9A25-4EB1C9BD5C29}"/>
            </a:ext>
          </a:extLst>
        </xdr:cNvPr>
        <xdr:cNvPicPr>
          <a:picLocks noChangeAspect="1"/>
        </xdr:cNvPicPr>
      </xdr:nvPicPr>
      <xdr:blipFill>
        <a:blip xmlns:r="http://schemas.openxmlformats.org/officeDocument/2006/relationships" r:embed="rId47"/>
        <a:stretch>
          <a:fillRect/>
        </a:stretch>
      </xdr:blipFill>
      <xdr:spPr>
        <a:xfrm>
          <a:off x="7708446" y="20757975"/>
          <a:ext cx="729343" cy="676492"/>
        </a:xfrm>
        <a:prstGeom prst="rect">
          <a:avLst/>
        </a:prstGeom>
      </xdr:spPr>
    </xdr:pic>
    <xdr:clientData/>
  </xdr:twoCellAnchor>
  <xdr:twoCellAnchor>
    <xdr:from>
      <xdr:col>9</xdr:col>
      <xdr:colOff>544285</xdr:colOff>
      <xdr:row>34</xdr:row>
      <xdr:rowOff>58229</xdr:rowOff>
    </xdr:from>
    <xdr:to>
      <xdr:col>9</xdr:col>
      <xdr:colOff>1121228</xdr:colOff>
      <xdr:row>34</xdr:row>
      <xdr:rowOff>756633</xdr:rowOff>
    </xdr:to>
    <xdr:pic>
      <xdr:nvPicPr>
        <xdr:cNvPr id="59" name="Picture 58">
          <a:extLst>
            <a:ext uri="{FF2B5EF4-FFF2-40B4-BE49-F238E27FC236}">
              <a16:creationId xmlns:a16="http://schemas.microsoft.com/office/drawing/2014/main" id="{872AA224-66F4-4735-A81D-8105FDDFD912}"/>
            </a:ext>
          </a:extLst>
        </xdr:cNvPr>
        <xdr:cNvPicPr>
          <a:picLocks noChangeAspect="1"/>
        </xdr:cNvPicPr>
      </xdr:nvPicPr>
      <xdr:blipFill>
        <a:blip xmlns:r="http://schemas.openxmlformats.org/officeDocument/2006/relationships" r:embed="rId48"/>
        <a:stretch>
          <a:fillRect/>
        </a:stretch>
      </xdr:blipFill>
      <xdr:spPr>
        <a:xfrm>
          <a:off x="7773760" y="24032654"/>
          <a:ext cx="576943" cy="698404"/>
        </a:xfrm>
        <a:prstGeom prst="rect">
          <a:avLst/>
        </a:prstGeom>
      </xdr:spPr>
    </xdr:pic>
    <xdr:clientData/>
  </xdr:twoCellAnchor>
  <xdr:twoCellAnchor>
    <xdr:from>
      <xdr:col>9</xdr:col>
      <xdr:colOff>566057</xdr:colOff>
      <xdr:row>35</xdr:row>
      <xdr:rowOff>46187</xdr:rowOff>
    </xdr:from>
    <xdr:to>
      <xdr:col>9</xdr:col>
      <xdr:colOff>1110343</xdr:colOff>
      <xdr:row>35</xdr:row>
      <xdr:rowOff>714174</xdr:rowOff>
    </xdr:to>
    <xdr:pic>
      <xdr:nvPicPr>
        <xdr:cNvPr id="60" name="Picture 59">
          <a:extLst>
            <a:ext uri="{FF2B5EF4-FFF2-40B4-BE49-F238E27FC236}">
              <a16:creationId xmlns:a16="http://schemas.microsoft.com/office/drawing/2014/main" id="{C81D4C76-1CBC-4656-B81C-B66894EB472B}"/>
            </a:ext>
          </a:extLst>
        </xdr:cNvPr>
        <xdr:cNvPicPr>
          <a:picLocks noChangeAspect="1"/>
        </xdr:cNvPicPr>
      </xdr:nvPicPr>
      <xdr:blipFill>
        <a:blip xmlns:r="http://schemas.openxmlformats.org/officeDocument/2006/relationships" r:embed="rId49"/>
        <a:stretch>
          <a:fillRect/>
        </a:stretch>
      </xdr:blipFill>
      <xdr:spPr>
        <a:xfrm>
          <a:off x="7795532" y="24839762"/>
          <a:ext cx="544286" cy="667987"/>
        </a:xfrm>
        <a:prstGeom prst="rect">
          <a:avLst/>
        </a:prstGeom>
      </xdr:spPr>
    </xdr:pic>
    <xdr:clientData/>
  </xdr:twoCellAnchor>
  <xdr:twoCellAnchor>
    <xdr:from>
      <xdr:col>9</xdr:col>
      <xdr:colOff>457200</xdr:colOff>
      <xdr:row>36</xdr:row>
      <xdr:rowOff>22168</xdr:rowOff>
    </xdr:from>
    <xdr:to>
      <xdr:col>9</xdr:col>
      <xdr:colOff>1186543</xdr:colOff>
      <xdr:row>37</xdr:row>
      <xdr:rowOff>73</xdr:rowOff>
    </xdr:to>
    <xdr:pic>
      <xdr:nvPicPr>
        <xdr:cNvPr id="61" name="Picture 60">
          <a:extLst>
            <a:ext uri="{FF2B5EF4-FFF2-40B4-BE49-F238E27FC236}">
              <a16:creationId xmlns:a16="http://schemas.microsoft.com/office/drawing/2014/main" id="{401612E2-8051-418C-BD89-E469F9F34414}"/>
            </a:ext>
          </a:extLst>
        </xdr:cNvPr>
        <xdr:cNvPicPr>
          <a:picLocks noChangeAspect="1"/>
        </xdr:cNvPicPr>
      </xdr:nvPicPr>
      <xdr:blipFill>
        <a:blip xmlns:r="http://schemas.openxmlformats.org/officeDocument/2006/relationships" r:embed="rId50"/>
        <a:stretch>
          <a:fillRect/>
        </a:stretch>
      </xdr:blipFill>
      <xdr:spPr>
        <a:xfrm>
          <a:off x="7686675" y="25634893"/>
          <a:ext cx="729343" cy="797055"/>
        </a:xfrm>
        <a:prstGeom prst="rect">
          <a:avLst/>
        </a:prstGeom>
      </xdr:spPr>
    </xdr:pic>
    <xdr:clientData/>
  </xdr:twoCellAnchor>
  <xdr:twoCellAnchor>
    <xdr:from>
      <xdr:col>9</xdr:col>
      <xdr:colOff>337458</xdr:colOff>
      <xdr:row>41</xdr:row>
      <xdr:rowOff>49356</xdr:rowOff>
    </xdr:from>
    <xdr:to>
      <xdr:col>9</xdr:col>
      <xdr:colOff>1240972</xdr:colOff>
      <xdr:row>41</xdr:row>
      <xdr:rowOff>757711</xdr:rowOff>
    </xdr:to>
    <xdr:pic>
      <xdr:nvPicPr>
        <xdr:cNvPr id="62" name="Picture 61">
          <a:extLst>
            <a:ext uri="{FF2B5EF4-FFF2-40B4-BE49-F238E27FC236}">
              <a16:creationId xmlns:a16="http://schemas.microsoft.com/office/drawing/2014/main" id="{1DA69B11-61C8-44A6-BA3F-50A537420AC6}"/>
            </a:ext>
          </a:extLst>
        </xdr:cNvPr>
        <xdr:cNvPicPr>
          <a:picLocks noChangeAspect="1"/>
        </xdr:cNvPicPr>
      </xdr:nvPicPr>
      <xdr:blipFill>
        <a:blip xmlns:r="http://schemas.openxmlformats.org/officeDocument/2006/relationships" r:embed="rId51"/>
        <a:stretch>
          <a:fillRect/>
        </a:stretch>
      </xdr:blipFill>
      <xdr:spPr>
        <a:xfrm>
          <a:off x="7566933" y="29757831"/>
          <a:ext cx="903514" cy="708355"/>
        </a:xfrm>
        <a:prstGeom prst="rect">
          <a:avLst/>
        </a:prstGeom>
      </xdr:spPr>
    </xdr:pic>
    <xdr:clientData/>
  </xdr:twoCellAnchor>
  <xdr:twoCellAnchor>
    <xdr:from>
      <xdr:col>9</xdr:col>
      <xdr:colOff>402772</xdr:colOff>
      <xdr:row>43</xdr:row>
      <xdr:rowOff>43543</xdr:rowOff>
    </xdr:from>
    <xdr:to>
      <xdr:col>9</xdr:col>
      <xdr:colOff>1145634</xdr:colOff>
      <xdr:row>43</xdr:row>
      <xdr:rowOff>767519</xdr:rowOff>
    </xdr:to>
    <xdr:pic>
      <xdr:nvPicPr>
        <xdr:cNvPr id="63" name="Picture 62">
          <a:extLst>
            <a:ext uri="{FF2B5EF4-FFF2-40B4-BE49-F238E27FC236}">
              <a16:creationId xmlns:a16="http://schemas.microsoft.com/office/drawing/2014/main" id="{48DAB28D-91E1-4CAB-973C-B39E3FEA6CDB}"/>
            </a:ext>
          </a:extLst>
        </xdr:cNvPr>
        <xdr:cNvPicPr>
          <a:picLocks noChangeAspect="1"/>
        </xdr:cNvPicPr>
      </xdr:nvPicPr>
      <xdr:blipFill>
        <a:blip xmlns:r="http://schemas.openxmlformats.org/officeDocument/2006/relationships" r:embed="rId52"/>
        <a:stretch>
          <a:fillRect/>
        </a:stretch>
      </xdr:blipFill>
      <xdr:spPr>
        <a:xfrm>
          <a:off x="7632247" y="31390318"/>
          <a:ext cx="742862" cy="723976"/>
        </a:xfrm>
        <a:prstGeom prst="rect">
          <a:avLst/>
        </a:prstGeom>
      </xdr:spPr>
    </xdr:pic>
    <xdr:clientData/>
  </xdr:twoCellAnchor>
  <xdr:twoCellAnchor>
    <xdr:from>
      <xdr:col>9</xdr:col>
      <xdr:colOff>370115</xdr:colOff>
      <xdr:row>46</xdr:row>
      <xdr:rowOff>97971</xdr:rowOff>
    </xdr:from>
    <xdr:to>
      <xdr:col>9</xdr:col>
      <xdr:colOff>1315077</xdr:colOff>
      <xdr:row>46</xdr:row>
      <xdr:rowOff>753348</xdr:rowOff>
    </xdr:to>
    <xdr:pic>
      <xdr:nvPicPr>
        <xdr:cNvPr id="64" name="Picture 63">
          <a:extLst>
            <a:ext uri="{FF2B5EF4-FFF2-40B4-BE49-F238E27FC236}">
              <a16:creationId xmlns:a16="http://schemas.microsoft.com/office/drawing/2014/main" id="{D633D8A2-5F80-439E-9507-4A081A343E10}"/>
            </a:ext>
          </a:extLst>
        </xdr:cNvPr>
        <xdr:cNvPicPr>
          <a:picLocks noChangeAspect="1"/>
        </xdr:cNvPicPr>
      </xdr:nvPicPr>
      <xdr:blipFill>
        <a:blip xmlns:r="http://schemas.openxmlformats.org/officeDocument/2006/relationships" r:embed="rId53"/>
        <a:stretch>
          <a:fillRect/>
        </a:stretch>
      </xdr:blipFill>
      <xdr:spPr>
        <a:xfrm>
          <a:off x="7599590" y="33902196"/>
          <a:ext cx="944962" cy="655377"/>
        </a:xfrm>
        <a:prstGeom prst="rect">
          <a:avLst/>
        </a:prstGeom>
      </xdr:spPr>
    </xdr:pic>
    <xdr:clientData/>
  </xdr:twoCellAnchor>
  <xdr:twoCellAnchor>
    <xdr:from>
      <xdr:col>9</xdr:col>
      <xdr:colOff>394608</xdr:colOff>
      <xdr:row>47</xdr:row>
      <xdr:rowOff>67018</xdr:rowOff>
    </xdr:from>
    <xdr:to>
      <xdr:col>9</xdr:col>
      <xdr:colOff>1304926</xdr:colOff>
      <xdr:row>47</xdr:row>
      <xdr:rowOff>771525</xdr:rowOff>
    </xdr:to>
    <xdr:pic>
      <xdr:nvPicPr>
        <xdr:cNvPr id="65" name="Picture 64">
          <a:extLst>
            <a:ext uri="{FF2B5EF4-FFF2-40B4-BE49-F238E27FC236}">
              <a16:creationId xmlns:a16="http://schemas.microsoft.com/office/drawing/2014/main" id="{63F3D685-475F-4981-BD90-46F4CF93329E}"/>
            </a:ext>
          </a:extLst>
        </xdr:cNvPr>
        <xdr:cNvPicPr>
          <a:picLocks noChangeAspect="1"/>
        </xdr:cNvPicPr>
      </xdr:nvPicPr>
      <xdr:blipFill>
        <a:blip xmlns:r="http://schemas.openxmlformats.org/officeDocument/2006/relationships" r:embed="rId54"/>
        <a:stretch>
          <a:fillRect/>
        </a:stretch>
      </xdr:blipFill>
      <xdr:spPr>
        <a:xfrm>
          <a:off x="7624083" y="34690393"/>
          <a:ext cx="910318" cy="704507"/>
        </a:xfrm>
        <a:prstGeom prst="rect">
          <a:avLst/>
        </a:prstGeom>
      </xdr:spPr>
    </xdr:pic>
    <xdr:clientData/>
  </xdr:twoCellAnchor>
  <xdr:twoCellAnchor>
    <xdr:from>
      <xdr:col>9</xdr:col>
      <xdr:colOff>25643</xdr:colOff>
      <xdr:row>20</xdr:row>
      <xdr:rowOff>103901</xdr:rowOff>
    </xdr:from>
    <xdr:to>
      <xdr:col>9</xdr:col>
      <xdr:colOff>1669393</xdr:colOff>
      <xdr:row>20</xdr:row>
      <xdr:rowOff>752475</xdr:rowOff>
    </xdr:to>
    <xdr:pic>
      <xdr:nvPicPr>
        <xdr:cNvPr id="66" name="Picture 65">
          <a:extLst>
            <a:ext uri="{FF2B5EF4-FFF2-40B4-BE49-F238E27FC236}">
              <a16:creationId xmlns:a16="http://schemas.microsoft.com/office/drawing/2014/main" id="{EF7DA4AC-59D8-4B4A-B991-E3A5AED9B36D}"/>
            </a:ext>
          </a:extLst>
        </xdr:cNvPr>
        <xdr:cNvPicPr>
          <a:picLocks noChangeAspect="1"/>
        </xdr:cNvPicPr>
      </xdr:nvPicPr>
      <xdr:blipFill>
        <a:blip xmlns:r="http://schemas.openxmlformats.org/officeDocument/2006/relationships" r:embed="rId55"/>
        <a:stretch>
          <a:fillRect/>
        </a:stretch>
      </xdr:blipFill>
      <xdr:spPr>
        <a:xfrm>
          <a:off x="7255118" y="12486401"/>
          <a:ext cx="1643750" cy="648574"/>
        </a:xfrm>
        <a:prstGeom prst="rect">
          <a:avLst/>
        </a:prstGeom>
        <a:noFill/>
        <a:ln w="9525">
          <a:solidFill>
            <a:srgbClr val="000000"/>
          </a:solidFill>
          <a:miter lim="800000"/>
          <a:headEnd/>
          <a:tailEnd/>
        </a:ln>
      </xdr:spPr>
    </xdr:pic>
    <xdr:clientData/>
  </xdr:twoCellAnchor>
  <xdr:twoCellAnchor>
    <xdr:from>
      <xdr:col>9</xdr:col>
      <xdr:colOff>1163054</xdr:colOff>
      <xdr:row>4</xdr:row>
      <xdr:rowOff>60159</xdr:rowOff>
    </xdr:from>
    <xdr:to>
      <xdr:col>9</xdr:col>
      <xdr:colOff>2558716</xdr:colOff>
      <xdr:row>4</xdr:row>
      <xdr:rowOff>684898</xdr:rowOff>
    </xdr:to>
    <xdr:pic>
      <xdr:nvPicPr>
        <xdr:cNvPr id="67" name="Picture 66">
          <a:extLst>
            <a:ext uri="{FF2B5EF4-FFF2-40B4-BE49-F238E27FC236}">
              <a16:creationId xmlns:a16="http://schemas.microsoft.com/office/drawing/2014/main" id="{DED819B7-9932-4EFA-865C-DE05BF6448AC}"/>
            </a:ext>
          </a:extLst>
        </xdr:cNvPr>
        <xdr:cNvPicPr>
          <a:picLocks noChangeAspect="1"/>
        </xdr:cNvPicPr>
      </xdr:nvPicPr>
      <xdr:blipFill>
        <a:blip xmlns:r="http://schemas.openxmlformats.org/officeDocument/2006/relationships" r:embed="rId56"/>
        <a:stretch>
          <a:fillRect/>
        </a:stretch>
      </xdr:blipFill>
      <xdr:spPr>
        <a:xfrm>
          <a:off x="8392529" y="2184234"/>
          <a:ext cx="1395662" cy="624739"/>
        </a:xfrm>
        <a:prstGeom prst="rect">
          <a:avLst/>
        </a:prstGeom>
      </xdr:spPr>
    </xdr:pic>
    <xdr:clientData/>
  </xdr:twoCellAnchor>
  <xdr:twoCellAnchor>
    <xdr:from>
      <xdr:col>9</xdr:col>
      <xdr:colOff>1257300</xdr:colOff>
      <xdr:row>67</xdr:row>
      <xdr:rowOff>19050</xdr:rowOff>
    </xdr:from>
    <xdr:to>
      <xdr:col>9</xdr:col>
      <xdr:colOff>2524125</xdr:colOff>
      <xdr:row>67</xdr:row>
      <xdr:rowOff>819150</xdr:rowOff>
    </xdr:to>
    <xdr:pic>
      <xdr:nvPicPr>
        <xdr:cNvPr id="68" name="Picture 7">
          <a:extLst>
            <a:ext uri="{FF2B5EF4-FFF2-40B4-BE49-F238E27FC236}">
              <a16:creationId xmlns:a16="http://schemas.microsoft.com/office/drawing/2014/main" id="{150753AD-D31A-490D-BB89-BB3B9ED09DBD}"/>
            </a:ext>
            <a:ext uri="{147F2762-F138-4A5C-976F-8EAC2B608ADB}">
              <a16:predDERef xmlns:a16="http://schemas.microsoft.com/office/drawing/2014/main" pred="{E9F73CF5-8815-F0D9-1A20-8E305AF534FF}"/>
            </a:ext>
          </a:extLst>
        </xdr:cNvPr>
        <xdr:cNvPicPr>
          <a:picLocks noChangeAspect="1"/>
        </xdr:cNvPicPr>
      </xdr:nvPicPr>
      <xdr:blipFill>
        <a:blip xmlns:r="http://schemas.openxmlformats.org/officeDocument/2006/relationships" r:embed="rId57"/>
        <a:stretch>
          <a:fillRect/>
        </a:stretch>
      </xdr:blipFill>
      <xdr:spPr>
        <a:xfrm>
          <a:off x="8486775" y="54054375"/>
          <a:ext cx="1266825" cy="800100"/>
        </a:xfrm>
        <a:prstGeom prst="rect">
          <a:avLst/>
        </a:prstGeom>
      </xdr:spPr>
    </xdr:pic>
    <xdr:clientData/>
  </xdr:twoCellAnchor>
  <xdr:twoCellAnchor>
    <xdr:from>
      <xdr:col>9</xdr:col>
      <xdr:colOff>156633</xdr:colOff>
      <xdr:row>67</xdr:row>
      <xdr:rowOff>595842</xdr:rowOff>
    </xdr:from>
    <xdr:to>
      <xdr:col>9</xdr:col>
      <xdr:colOff>1785408</xdr:colOff>
      <xdr:row>67</xdr:row>
      <xdr:rowOff>1481667</xdr:rowOff>
    </xdr:to>
    <xdr:pic>
      <xdr:nvPicPr>
        <xdr:cNvPr id="69" name="Picture 20">
          <a:extLst>
            <a:ext uri="{FF2B5EF4-FFF2-40B4-BE49-F238E27FC236}">
              <a16:creationId xmlns:a16="http://schemas.microsoft.com/office/drawing/2014/main" id="{D9E2C1D7-33F9-434A-B3DB-0296F4682B7F}"/>
            </a:ext>
            <a:ext uri="{147F2762-F138-4A5C-976F-8EAC2B608ADB}">
              <a16:predDERef xmlns:a16="http://schemas.microsoft.com/office/drawing/2014/main" pred="{F4029A82-5891-BF69-BE81-E4064A02182A}"/>
            </a:ext>
          </a:extLst>
        </xdr:cNvPr>
        <xdr:cNvPicPr>
          <a:picLocks noChangeAspect="1"/>
        </xdr:cNvPicPr>
      </xdr:nvPicPr>
      <xdr:blipFill>
        <a:blip xmlns:r="http://schemas.openxmlformats.org/officeDocument/2006/relationships" r:embed="rId58"/>
        <a:stretch>
          <a:fillRect/>
        </a:stretch>
      </xdr:blipFill>
      <xdr:spPr>
        <a:xfrm>
          <a:off x="7386108" y="54631167"/>
          <a:ext cx="1628775" cy="885825"/>
        </a:xfrm>
        <a:prstGeom prst="rect">
          <a:avLst/>
        </a:prstGeom>
      </xdr:spPr>
    </xdr:pic>
    <xdr:clientData/>
  </xdr:twoCellAnchor>
  <xdr:twoCellAnchor>
    <xdr:from>
      <xdr:col>9</xdr:col>
      <xdr:colOff>1452283</xdr:colOff>
      <xdr:row>11</xdr:row>
      <xdr:rowOff>116541</xdr:rowOff>
    </xdr:from>
    <xdr:to>
      <xdr:col>9</xdr:col>
      <xdr:colOff>2151530</xdr:colOff>
      <xdr:row>11</xdr:row>
      <xdr:rowOff>732800</xdr:rowOff>
    </xdr:to>
    <xdr:pic>
      <xdr:nvPicPr>
        <xdr:cNvPr id="70" name="Picture 69">
          <a:extLst>
            <a:ext uri="{FF2B5EF4-FFF2-40B4-BE49-F238E27FC236}">
              <a16:creationId xmlns:a16="http://schemas.microsoft.com/office/drawing/2014/main" id="{B4519B3D-B2AE-44EE-890C-C9112F1AF946}"/>
            </a:ext>
          </a:extLst>
        </xdr:cNvPr>
        <xdr:cNvPicPr>
          <a:picLocks noChangeAspect="1"/>
        </xdr:cNvPicPr>
      </xdr:nvPicPr>
      <xdr:blipFill>
        <a:blip xmlns:r="http://schemas.openxmlformats.org/officeDocument/2006/relationships" r:embed="rId59"/>
        <a:stretch>
          <a:fillRect/>
        </a:stretch>
      </xdr:blipFill>
      <xdr:spPr>
        <a:xfrm>
          <a:off x="8681758" y="6326841"/>
          <a:ext cx="699247" cy="616259"/>
        </a:xfrm>
        <a:prstGeom prst="rect">
          <a:avLst/>
        </a:prstGeom>
      </xdr:spPr>
    </xdr:pic>
    <xdr:clientData/>
  </xdr:twoCellAnchor>
  <xdr:twoCellAnchor>
    <xdr:from>
      <xdr:col>9</xdr:col>
      <xdr:colOff>230909</xdr:colOff>
      <xdr:row>57</xdr:row>
      <xdr:rowOff>103909</xdr:rowOff>
    </xdr:from>
    <xdr:to>
      <xdr:col>9</xdr:col>
      <xdr:colOff>1345075</xdr:colOff>
      <xdr:row>57</xdr:row>
      <xdr:rowOff>1212718</xdr:rowOff>
    </xdr:to>
    <xdr:pic>
      <xdr:nvPicPr>
        <xdr:cNvPr id="71" name="CEBA9090-D794-4316-8472-950A328736DA" descr="CEBA9090-D794-4316-8472-950A328736DA">
          <a:extLst>
            <a:ext uri="{FF2B5EF4-FFF2-40B4-BE49-F238E27FC236}">
              <a16:creationId xmlns:a16="http://schemas.microsoft.com/office/drawing/2014/main" id="{2D00292D-268B-4BF8-8420-EDAE6305E0EA}"/>
            </a:ext>
          </a:extLst>
        </xdr:cNvPr>
        <xdr:cNvPicPr>
          <a:picLocks noChangeAspect="1" noChangeArrowheads="1"/>
        </xdr:cNvPicPr>
      </xdr:nvPicPr>
      <xdr:blipFill rotWithShape="1">
        <a:blip xmlns:r="http://schemas.openxmlformats.org/officeDocument/2006/relationships" r:embed="rId60" cstate="print">
          <a:extLst>
            <a:ext uri="{28A0092B-C50C-407E-A947-70E740481C1C}">
              <a14:useLocalDpi xmlns:a14="http://schemas.microsoft.com/office/drawing/2010/main" val="0"/>
            </a:ext>
          </a:extLst>
        </a:blip>
        <a:srcRect l="37466" t="33947" r="25915" b="12503"/>
        <a:stretch/>
      </xdr:blipFill>
      <xdr:spPr bwMode="auto">
        <a:xfrm>
          <a:off x="7460384" y="43433134"/>
          <a:ext cx="1114166" cy="110880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1593273</xdr:colOff>
      <xdr:row>57</xdr:row>
      <xdr:rowOff>150090</xdr:rowOff>
    </xdr:from>
    <xdr:to>
      <xdr:col>9</xdr:col>
      <xdr:colOff>2560775</xdr:colOff>
      <xdr:row>57</xdr:row>
      <xdr:rowOff>1206693</xdr:rowOff>
    </xdr:to>
    <xdr:pic>
      <xdr:nvPicPr>
        <xdr:cNvPr id="72" name="Picture 71">
          <a:extLst>
            <a:ext uri="{FF2B5EF4-FFF2-40B4-BE49-F238E27FC236}">
              <a16:creationId xmlns:a16="http://schemas.microsoft.com/office/drawing/2014/main" id="{01CA1FA5-C3F5-4DE2-81B9-27C63D5B67D4}"/>
            </a:ext>
          </a:extLst>
        </xdr:cNvPr>
        <xdr:cNvPicPr>
          <a:picLocks noChangeAspect="1"/>
        </xdr:cNvPicPr>
      </xdr:nvPicPr>
      <xdr:blipFill>
        <a:blip xmlns:r="http://schemas.openxmlformats.org/officeDocument/2006/relationships" r:embed="rId61"/>
        <a:stretch>
          <a:fillRect/>
        </a:stretch>
      </xdr:blipFill>
      <xdr:spPr>
        <a:xfrm>
          <a:off x="8822748" y="43479315"/>
          <a:ext cx="967502" cy="1056603"/>
        </a:xfrm>
        <a:prstGeom prst="rect">
          <a:avLst/>
        </a:prstGeom>
      </xdr:spPr>
    </xdr:pic>
    <xdr:clientData/>
  </xdr:twoCellAnchor>
  <xdr:twoCellAnchor>
    <xdr:from>
      <xdr:col>9</xdr:col>
      <xdr:colOff>537307</xdr:colOff>
      <xdr:row>75</xdr:row>
      <xdr:rowOff>82997</xdr:rowOff>
    </xdr:from>
    <xdr:to>
      <xdr:col>9</xdr:col>
      <xdr:colOff>1748367</xdr:colOff>
      <xdr:row>75</xdr:row>
      <xdr:rowOff>670092</xdr:rowOff>
    </xdr:to>
    <xdr:pic>
      <xdr:nvPicPr>
        <xdr:cNvPr id="73" name="Picture 72">
          <a:extLst>
            <a:ext uri="{FF2B5EF4-FFF2-40B4-BE49-F238E27FC236}">
              <a16:creationId xmlns:a16="http://schemas.microsoft.com/office/drawing/2014/main" id="{849DFCFA-210E-4752-B6DC-B131F51ED80A}"/>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7766782" y="61519247"/>
          <a:ext cx="1211060" cy="5870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615462</xdr:colOff>
      <xdr:row>76</xdr:row>
      <xdr:rowOff>166077</xdr:rowOff>
    </xdr:from>
    <xdr:to>
      <xdr:col>9</xdr:col>
      <xdr:colOff>1826522</xdr:colOff>
      <xdr:row>76</xdr:row>
      <xdr:rowOff>753172</xdr:rowOff>
    </xdr:to>
    <xdr:pic>
      <xdr:nvPicPr>
        <xdr:cNvPr id="74" name="Picture 73">
          <a:extLst>
            <a:ext uri="{FF2B5EF4-FFF2-40B4-BE49-F238E27FC236}">
              <a16:creationId xmlns:a16="http://schemas.microsoft.com/office/drawing/2014/main" id="{B126ED53-21CB-44BA-AB69-51F6B2E090AD}"/>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7844937" y="62497677"/>
          <a:ext cx="1211060" cy="5870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254000</xdr:colOff>
      <xdr:row>68</xdr:row>
      <xdr:rowOff>351692</xdr:rowOff>
    </xdr:from>
    <xdr:to>
      <xdr:col>9</xdr:col>
      <xdr:colOff>2187979</xdr:colOff>
      <xdr:row>68</xdr:row>
      <xdr:rowOff>937559</xdr:rowOff>
    </xdr:to>
    <xdr:pic>
      <xdr:nvPicPr>
        <xdr:cNvPr id="75" name="Picture 74">
          <a:extLst>
            <a:ext uri="{FF2B5EF4-FFF2-40B4-BE49-F238E27FC236}">
              <a16:creationId xmlns:a16="http://schemas.microsoft.com/office/drawing/2014/main" id="{B5B9261B-8BD8-4D38-A757-CDFEA3CCF88C}"/>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l="9778" r="12735" b="33966"/>
        <a:stretch>
          <a:fillRect/>
        </a:stretch>
      </xdr:blipFill>
      <xdr:spPr bwMode="auto">
        <a:xfrm>
          <a:off x="7483475" y="56130092"/>
          <a:ext cx="1933979" cy="5858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361461</xdr:colOff>
      <xdr:row>69</xdr:row>
      <xdr:rowOff>62778</xdr:rowOff>
    </xdr:from>
    <xdr:to>
      <xdr:col>9</xdr:col>
      <xdr:colOff>2237154</xdr:colOff>
      <xdr:row>69</xdr:row>
      <xdr:rowOff>630988</xdr:rowOff>
    </xdr:to>
    <xdr:pic>
      <xdr:nvPicPr>
        <xdr:cNvPr id="76" name="Picture 75">
          <a:extLst>
            <a:ext uri="{FF2B5EF4-FFF2-40B4-BE49-F238E27FC236}">
              <a16:creationId xmlns:a16="http://schemas.microsoft.com/office/drawing/2014/main" id="{518F5B46-38C7-4E56-BA9C-69E5CBA8E82D}"/>
            </a:ext>
          </a:extLst>
        </xdr:cNvPr>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l="9778" r="12735" b="33966"/>
        <a:stretch>
          <a:fillRect/>
        </a:stretch>
      </xdr:blipFill>
      <xdr:spPr bwMode="auto">
        <a:xfrm>
          <a:off x="7590936" y="57212778"/>
          <a:ext cx="1875693" cy="5682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376910</xdr:colOff>
      <xdr:row>70</xdr:row>
      <xdr:rowOff>39076</xdr:rowOff>
    </xdr:from>
    <xdr:to>
      <xdr:col>9</xdr:col>
      <xdr:colOff>2061308</xdr:colOff>
      <xdr:row>70</xdr:row>
      <xdr:rowOff>613986</xdr:rowOff>
    </xdr:to>
    <xdr:pic>
      <xdr:nvPicPr>
        <xdr:cNvPr id="77" name="Picture 76">
          <a:extLst>
            <a:ext uri="{FF2B5EF4-FFF2-40B4-BE49-F238E27FC236}">
              <a16:creationId xmlns:a16="http://schemas.microsoft.com/office/drawing/2014/main" id="{C91FFA20-5D54-4C69-B514-BB625B4989B6}"/>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l="2274" t="28413" r="4108" b="23996"/>
        <a:stretch>
          <a:fillRect/>
        </a:stretch>
      </xdr:blipFill>
      <xdr:spPr bwMode="auto">
        <a:xfrm rot="10800000" flipV="1">
          <a:off x="7606385" y="57912976"/>
          <a:ext cx="1684398" cy="5749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361462</xdr:colOff>
      <xdr:row>71</xdr:row>
      <xdr:rowOff>84480</xdr:rowOff>
    </xdr:from>
    <xdr:to>
      <xdr:col>9</xdr:col>
      <xdr:colOff>2071076</xdr:colOff>
      <xdr:row>71</xdr:row>
      <xdr:rowOff>687127</xdr:rowOff>
    </xdr:to>
    <xdr:pic>
      <xdr:nvPicPr>
        <xdr:cNvPr id="78" name="Picture 77">
          <a:extLst>
            <a:ext uri="{FF2B5EF4-FFF2-40B4-BE49-F238E27FC236}">
              <a16:creationId xmlns:a16="http://schemas.microsoft.com/office/drawing/2014/main" id="{0BE8D700-D2D7-44AA-AFC1-A896758DFA59}"/>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l="2274" t="28413" r="4108" b="23996"/>
        <a:stretch>
          <a:fillRect/>
        </a:stretch>
      </xdr:blipFill>
      <xdr:spPr bwMode="auto">
        <a:xfrm rot="10800000" flipV="1">
          <a:off x="7590937" y="58606080"/>
          <a:ext cx="1709614" cy="6026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312614</xdr:colOff>
      <xdr:row>72</xdr:row>
      <xdr:rowOff>0</xdr:rowOff>
    </xdr:from>
    <xdr:to>
      <xdr:col>9</xdr:col>
      <xdr:colOff>2022229</xdr:colOff>
      <xdr:row>73</xdr:row>
      <xdr:rowOff>0</xdr:rowOff>
    </xdr:to>
    <xdr:pic>
      <xdr:nvPicPr>
        <xdr:cNvPr id="79" name="Picture 78">
          <a:extLst>
            <a:ext uri="{FF2B5EF4-FFF2-40B4-BE49-F238E27FC236}">
              <a16:creationId xmlns:a16="http://schemas.microsoft.com/office/drawing/2014/main" id="{BFD61D9F-1D0B-41B0-9541-23BB4FE365E6}"/>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l="2274" t="28413" r="4108" b="23996"/>
        <a:stretch>
          <a:fillRect/>
        </a:stretch>
      </xdr:blipFill>
      <xdr:spPr bwMode="auto">
        <a:xfrm rot="10800000" flipV="1">
          <a:off x="7542089" y="59312175"/>
          <a:ext cx="1709615" cy="600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771769</xdr:colOff>
      <xdr:row>72</xdr:row>
      <xdr:rowOff>273538</xdr:rowOff>
    </xdr:from>
    <xdr:to>
      <xdr:col>9</xdr:col>
      <xdr:colOff>1481966</xdr:colOff>
      <xdr:row>72</xdr:row>
      <xdr:rowOff>574328</xdr:rowOff>
    </xdr:to>
    <xdr:sp macro="" textlink="">
      <xdr:nvSpPr>
        <xdr:cNvPr id="80" name="Rectangle 79">
          <a:extLst>
            <a:ext uri="{FF2B5EF4-FFF2-40B4-BE49-F238E27FC236}">
              <a16:creationId xmlns:a16="http://schemas.microsoft.com/office/drawing/2014/main" id="{A946FC20-653C-4749-A264-ED534BCAE8A2}"/>
            </a:ext>
          </a:extLst>
        </xdr:cNvPr>
        <xdr:cNvSpPr/>
      </xdr:nvSpPr>
      <xdr:spPr>
        <a:xfrm>
          <a:off x="8001244" y="59585713"/>
          <a:ext cx="710197" cy="300790"/>
        </a:xfrm>
        <a:prstGeom prst="rect">
          <a:avLst/>
        </a:prstGeom>
        <a:noFill/>
        <a:ln w="38100">
          <a:solidFill>
            <a:srgbClr val="FFFF00"/>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solidFill>
              <a:srgbClr val="FFFF00"/>
            </a:solidFill>
          </a:endParaRPr>
        </a:p>
      </xdr:txBody>
    </xdr:sp>
    <xdr:clientData/>
  </xdr:twoCellAnchor>
  <xdr:twoCellAnchor>
    <xdr:from>
      <xdr:col>9</xdr:col>
      <xdr:colOff>332154</xdr:colOff>
      <xdr:row>73</xdr:row>
      <xdr:rowOff>78154</xdr:rowOff>
    </xdr:from>
    <xdr:to>
      <xdr:col>9</xdr:col>
      <xdr:colOff>2041769</xdr:colOff>
      <xdr:row>73</xdr:row>
      <xdr:rowOff>680801</xdr:rowOff>
    </xdr:to>
    <xdr:pic>
      <xdr:nvPicPr>
        <xdr:cNvPr id="81" name="Picture 80">
          <a:extLst>
            <a:ext uri="{FF2B5EF4-FFF2-40B4-BE49-F238E27FC236}">
              <a16:creationId xmlns:a16="http://schemas.microsoft.com/office/drawing/2014/main" id="{9BAD9238-BE47-46E4-BA25-8090E8E5319C}"/>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l="2274" t="28413" r="4108" b="23996"/>
        <a:stretch>
          <a:fillRect/>
        </a:stretch>
      </xdr:blipFill>
      <xdr:spPr bwMode="auto">
        <a:xfrm rot="10800000" flipV="1">
          <a:off x="7561629" y="59990404"/>
          <a:ext cx="1709615" cy="6026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381000</xdr:colOff>
      <xdr:row>74</xdr:row>
      <xdr:rowOff>78154</xdr:rowOff>
    </xdr:from>
    <xdr:to>
      <xdr:col>9</xdr:col>
      <xdr:colOff>2090615</xdr:colOff>
      <xdr:row>74</xdr:row>
      <xdr:rowOff>680801</xdr:rowOff>
    </xdr:to>
    <xdr:pic>
      <xdr:nvPicPr>
        <xdr:cNvPr id="82" name="Picture 81">
          <a:extLst>
            <a:ext uri="{FF2B5EF4-FFF2-40B4-BE49-F238E27FC236}">
              <a16:creationId xmlns:a16="http://schemas.microsoft.com/office/drawing/2014/main" id="{FD922346-572A-4284-8390-E3653F4DC0BB}"/>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l="2274" t="28413" r="4108" b="23996"/>
        <a:stretch>
          <a:fillRect/>
        </a:stretch>
      </xdr:blipFill>
      <xdr:spPr bwMode="auto">
        <a:xfrm rot="10800000" flipV="1">
          <a:off x="7610475" y="60723829"/>
          <a:ext cx="1709615" cy="6026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mgmotor-my.sharepoint.com/personal/srushti_darji_mgmotor_co_in/Documents/Techno%20Commercial/2024/VAVE/Planned%20vs%20Actual/Jun-24/10.06.2024/2024%20VAVE_10.06.2024_(5+7).xlsx" TargetMode="External"/><Relationship Id="rId1" Type="http://schemas.openxmlformats.org/officeDocument/2006/relationships/externalLinkPath" Target="https://mgmotor-my.sharepoint.com/personal/srushti_darji_mgmotor_co_in/Documents/Techno%20Commercial/2024/VAVE/Planned%20vs%20Actual/Jun-24/10.06.2024/2024%20VAVE_10.06.2024_(5+7).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VAVE (5+7)@66k"/>
      <sheetName val="VAVE Summary Budgeted"/>
      <sheetName val="5+7 CY"/>
      <sheetName val="VAVE Summary Budget Vol Act Sav"/>
      <sheetName val="VAVE Summary Actual (5+7)"/>
      <sheetName val="VAVE Backup"/>
      <sheetName val="ASI Summary Actual"/>
      <sheetName val="ASI Backup"/>
      <sheetName val="Supplier Teardown Ideas"/>
      <sheetName val="Trim wise saving"/>
      <sheetName val="Astor LV0 VAVE"/>
      <sheetName val="Astor LV0 LOCALIZATION"/>
      <sheetName val="SUMMARY"/>
      <sheetName val="ZS EV COM- VAVE"/>
      <sheetName val="ZS EV COM- LOCALIZATION "/>
    </sheetNames>
    <sheetDataSet>
      <sheetData sheetId="0"/>
      <sheetData sheetId="1"/>
      <sheetData sheetId="2"/>
      <sheetData sheetId="3"/>
      <sheetData sheetId="4"/>
      <sheetData sheetId="5"/>
      <sheetData sheetId="6"/>
      <sheetData sheetId="7"/>
      <sheetData sheetId="8">
        <row r="2">
          <cell r="B2" t="str">
            <v>VAVE-SWI-001</v>
          </cell>
          <cell r="C2" t="str">
            <v>Wheels - Provision of temp wheel in spare</v>
          </cell>
          <cell r="D2" t="str">
            <v>SSWL</v>
          </cell>
          <cell r="E2" t="str">
            <v>Hector</v>
          </cell>
          <cell r="F2" t="str">
            <v>All</v>
          </cell>
          <cell r="G2" t="str">
            <v>TBD</v>
          </cell>
          <cell r="I2">
            <v>1</v>
          </cell>
          <cell r="J2">
            <v>26200</v>
          </cell>
          <cell r="K2">
            <v>125</v>
          </cell>
          <cell r="L2">
            <v>125</v>
          </cell>
          <cell r="M2">
            <v>0.75</v>
          </cell>
          <cell r="O2">
            <v>7.03125E-2</v>
          </cell>
          <cell r="P2">
            <v>30.05725190839695</v>
          </cell>
          <cell r="Q2" t="str">
            <v>Negative</v>
          </cell>
        </row>
        <row r="3">
          <cell r="B3" t="str">
            <v>VAVE-SWI-002</v>
          </cell>
          <cell r="C3" t="str">
            <v>Brakes - Sensor deletion in Inner pad LH</v>
          </cell>
          <cell r="D3" t="str">
            <v>Mando</v>
          </cell>
          <cell r="E3" t="str">
            <v>Hector</v>
          </cell>
          <cell r="F3" t="str">
            <v>All</v>
          </cell>
          <cell r="G3" t="str">
            <v>TBD</v>
          </cell>
          <cell r="I3">
            <v>1</v>
          </cell>
          <cell r="J3">
            <v>26200</v>
          </cell>
          <cell r="K3">
            <v>1.25</v>
          </cell>
          <cell r="L3">
            <v>1.25</v>
          </cell>
          <cell r="M3">
            <v>0</v>
          </cell>
          <cell r="O3">
            <v>0</v>
          </cell>
          <cell r="P3">
            <v>0</v>
          </cell>
          <cell r="Q3" t="str">
            <v>Positive</v>
          </cell>
        </row>
        <row r="4">
          <cell r="B4" t="str">
            <v>VAVE-SWI-003</v>
          </cell>
          <cell r="C4" t="str">
            <v>Use of local guide rod instead of KD.  No change in material soecs. (Applicable for model K)</v>
          </cell>
          <cell r="D4" t="str">
            <v>Mando</v>
          </cell>
          <cell r="E4" t="str">
            <v>Hector</v>
          </cell>
          <cell r="F4" t="str">
            <v>All</v>
          </cell>
          <cell r="G4" t="str">
            <v>TBD</v>
          </cell>
          <cell r="I4">
            <v>1</v>
          </cell>
          <cell r="J4">
            <v>26200</v>
          </cell>
          <cell r="K4">
            <v>0.6</v>
          </cell>
          <cell r="L4">
            <v>0.6</v>
          </cell>
          <cell r="M4">
            <v>0</v>
          </cell>
          <cell r="O4">
            <v>0</v>
          </cell>
          <cell r="P4">
            <v>0</v>
          </cell>
          <cell r="Q4" t="str">
            <v>Positive</v>
          </cell>
        </row>
        <row r="5">
          <cell r="B5" t="str">
            <v>VAVE-SWI-004</v>
          </cell>
          <cell r="C5" t="str">
            <v>Suspension - Dust cover (Rear)- RM Change TPE to HDPE</v>
          </cell>
          <cell r="D5" t="str">
            <v>Mando</v>
          </cell>
          <cell r="E5" t="str">
            <v>Hector</v>
          </cell>
          <cell r="F5" t="str">
            <v>All</v>
          </cell>
          <cell r="G5" t="str">
            <v>TBD</v>
          </cell>
          <cell r="I5">
            <v>1</v>
          </cell>
          <cell r="J5">
            <v>26200</v>
          </cell>
          <cell r="K5">
            <v>4.1399999999999997</v>
          </cell>
          <cell r="L5">
            <v>4.1399999999999997</v>
          </cell>
          <cell r="M5">
            <v>7.8E-2</v>
          </cell>
          <cell r="O5">
            <v>7.3124999999999996E-3</v>
          </cell>
          <cell r="P5">
            <v>94.382675074676428</v>
          </cell>
          <cell r="Q5" t="str">
            <v>Negative</v>
          </cell>
        </row>
        <row r="6">
          <cell r="B6" t="str">
            <v>VAVE-SWI-005</v>
          </cell>
          <cell r="C6" t="str">
            <v>Load Floor Carpet - 5-seater : Decrease the width of carpet by 100mm from the lower edge on the rear side of the trunk liner flap.</v>
          </cell>
          <cell r="D6" t="str">
            <v>Paracoat</v>
          </cell>
          <cell r="E6" t="str">
            <v>Hector</v>
          </cell>
          <cell r="F6" t="str">
            <v>5 Seater</v>
          </cell>
          <cell r="G6" t="str">
            <v>TBD</v>
          </cell>
          <cell r="I6">
            <v>0.50159695817490491</v>
          </cell>
          <cell r="J6">
            <v>26200</v>
          </cell>
          <cell r="K6">
            <v>9</v>
          </cell>
          <cell r="L6">
            <v>4.5143726235741441</v>
          </cell>
          <cell r="M6">
            <v>0</v>
          </cell>
          <cell r="O6">
            <v>0</v>
          </cell>
          <cell r="P6">
            <v>0</v>
          </cell>
          <cell r="Q6" t="str">
            <v>Positive</v>
          </cell>
        </row>
        <row r="7">
          <cell r="B7" t="str">
            <v>VAVE-SWI-006</v>
          </cell>
          <cell r="C7" t="str">
            <v>Insulator Dash OTR (Cowl Panel side) : De-Content Cowl Panel NVH insulation from the engine bay of MGI.</v>
          </cell>
          <cell r="D7" t="str">
            <v>Paracoat</v>
          </cell>
          <cell r="E7" t="str">
            <v>Hector</v>
          </cell>
          <cell r="F7" t="str">
            <v>All</v>
          </cell>
          <cell r="G7" t="str">
            <v>TBD</v>
          </cell>
          <cell r="I7">
            <v>1</v>
          </cell>
          <cell r="J7">
            <v>26200</v>
          </cell>
          <cell r="K7">
            <v>-30</v>
          </cell>
          <cell r="L7">
            <v>-30</v>
          </cell>
          <cell r="M7">
            <v>0</v>
          </cell>
          <cell r="O7">
            <v>0</v>
          </cell>
          <cell r="P7">
            <v>0</v>
          </cell>
          <cell r="Q7" t="str">
            <v>Negative</v>
          </cell>
        </row>
        <row r="8">
          <cell r="B8" t="str">
            <v>VAVE-SWI-007</v>
          </cell>
          <cell r="C8" t="str">
            <v>Door thinsulates : Instead of using Thinsulate within the door assemblies, Felt could be utilized.</v>
          </cell>
          <cell r="D8" t="str">
            <v>Paracoat</v>
          </cell>
          <cell r="E8" t="str">
            <v>Hector</v>
          </cell>
          <cell r="F8" t="str">
            <v>All</v>
          </cell>
          <cell r="G8" t="str">
            <v>TBD</v>
          </cell>
          <cell r="I8">
            <v>1</v>
          </cell>
          <cell r="J8">
            <v>26200</v>
          </cell>
          <cell r="L8">
            <v>0</v>
          </cell>
          <cell r="M8">
            <v>0</v>
          </cell>
          <cell r="O8">
            <v>0</v>
          </cell>
          <cell r="P8">
            <v>0</v>
          </cell>
          <cell r="Q8">
            <v>0</v>
          </cell>
        </row>
        <row r="9">
          <cell r="B9" t="str">
            <v>VAVE-SWI-008</v>
          </cell>
          <cell r="C9" t="str">
            <v>Pillar trim thinsulates : Replace the Thinsulate in between the interior trims of MGI with Felt.</v>
          </cell>
          <cell r="D9" t="str">
            <v>Paracoat</v>
          </cell>
          <cell r="E9" t="str">
            <v>Hector</v>
          </cell>
          <cell r="F9" t="str">
            <v>All</v>
          </cell>
          <cell r="G9" t="str">
            <v>TBD</v>
          </cell>
          <cell r="I9">
            <v>1</v>
          </cell>
          <cell r="J9">
            <v>26200</v>
          </cell>
          <cell r="L9">
            <v>0</v>
          </cell>
          <cell r="M9">
            <v>0</v>
          </cell>
          <cell r="O9">
            <v>0</v>
          </cell>
          <cell r="P9">
            <v>0</v>
          </cell>
          <cell r="Q9">
            <v>0</v>
          </cell>
        </row>
        <row r="10">
          <cell r="B10" t="str">
            <v>VAVE-SWI-009</v>
          </cell>
          <cell r="C10" t="str">
            <v>Console thinsulates : Replace the Thinsulate used within the RH &amp; RH side Centre Console Side Trims of MGI  with Thermoplastic Felt.</v>
          </cell>
          <cell r="D10" t="str">
            <v>Paracoat</v>
          </cell>
          <cell r="E10" t="str">
            <v>Hector</v>
          </cell>
          <cell r="F10" t="str">
            <v>All</v>
          </cell>
          <cell r="G10" t="str">
            <v>TBD</v>
          </cell>
          <cell r="I10">
            <v>1</v>
          </cell>
          <cell r="J10">
            <v>26200</v>
          </cell>
          <cell r="L10">
            <v>0</v>
          </cell>
          <cell r="M10">
            <v>0</v>
          </cell>
          <cell r="O10">
            <v>0</v>
          </cell>
          <cell r="P10">
            <v>0</v>
          </cell>
          <cell r="Q10">
            <v>0</v>
          </cell>
        </row>
        <row r="11">
          <cell r="B11" t="str">
            <v>VAVE-SWI-010</v>
          </cell>
          <cell r="C11" t="str">
            <v>Insulator Dash OTR (Engine side) : 1. Replace the 2240GSM Engine Bay Insulation Cover within MGI with a 1080 - 1100GSM Insulation Cover (PES-NF) as in KIA.</v>
          </cell>
          <cell r="D11" t="str">
            <v>Paracoat</v>
          </cell>
          <cell r="E11" t="str">
            <v>Hector</v>
          </cell>
          <cell r="F11" t="str">
            <v>All</v>
          </cell>
          <cell r="G11" t="str">
            <v>TBD</v>
          </cell>
          <cell r="I11">
            <v>1</v>
          </cell>
          <cell r="J11">
            <v>26200</v>
          </cell>
          <cell r="K11">
            <v>88</v>
          </cell>
          <cell r="L11">
            <v>88</v>
          </cell>
          <cell r="M11">
            <v>0.08</v>
          </cell>
          <cell r="O11">
            <v>7.4999999999999997E-3</v>
          </cell>
          <cell r="P11">
            <v>4.5541290770298408</v>
          </cell>
          <cell r="Q11" t="str">
            <v>Positive</v>
          </cell>
        </row>
        <row r="12">
          <cell r="B12" t="str">
            <v>VAVE-SWI-011</v>
          </cell>
          <cell r="C12" t="str">
            <v>FR and RR FLR Insulators : Remove the EPDM sheet and integrate the PU Foam with the PE sheet.</v>
          </cell>
          <cell r="D12" t="str">
            <v>Paracoat</v>
          </cell>
          <cell r="E12" t="str">
            <v>Hector</v>
          </cell>
          <cell r="F12" t="str">
            <v>All</v>
          </cell>
          <cell r="G12" t="str">
            <v>TBD</v>
          </cell>
          <cell r="I12">
            <v>1</v>
          </cell>
          <cell r="J12">
            <v>26200</v>
          </cell>
          <cell r="K12">
            <v>290</v>
          </cell>
          <cell r="L12">
            <v>290</v>
          </cell>
          <cell r="M12">
            <v>0.06</v>
          </cell>
          <cell r="O12">
            <v>5.6250000000000007E-3</v>
          </cell>
          <cell r="P12">
            <v>1.0364569623585154</v>
          </cell>
          <cell r="Q12" t="str">
            <v>Positive</v>
          </cell>
        </row>
        <row r="13">
          <cell r="B13" t="str">
            <v>VAVE-SWI-012</v>
          </cell>
          <cell r="C13" t="str">
            <v>Floor Carpet : Eliminate the dead pedal trim provided in MGI.</v>
          </cell>
          <cell r="D13" t="str">
            <v>Paracoat</v>
          </cell>
          <cell r="E13" t="str">
            <v>Hector</v>
          </cell>
          <cell r="F13" t="str">
            <v>All</v>
          </cell>
          <cell r="G13" t="str">
            <v>TBD</v>
          </cell>
          <cell r="I13">
            <v>1</v>
          </cell>
          <cell r="J13">
            <v>26200</v>
          </cell>
          <cell r="L13">
            <v>0</v>
          </cell>
          <cell r="M13">
            <v>0</v>
          </cell>
          <cell r="O13">
            <v>0</v>
          </cell>
          <cell r="P13">
            <v>0</v>
          </cell>
          <cell r="Q13">
            <v>0</v>
          </cell>
        </row>
        <row r="14">
          <cell r="B14" t="str">
            <v>VAVE-SWI-013</v>
          </cell>
          <cell r="C14" t="str">
            <v>Floor Carpet : Replace the 924GSM floor carpet used in MGI with a 550-600GSM carpet as used in KIA.</v>
          </cell>
          <cell r="D14" t="str">
            <v>Paracoat</v>
          </cell>
          <cell r="E14" t="str">
            <v>Hector</v>
          </cell>
          <cell r="F14" t="str">
            <v>5 Seater</v>
          </cell>
          <cell r="G14" t="str">
            <v>TBD</v>
          </cell>
          <cell r="I14">
            <v>0.50159695817490491</v>
          </cell>
          <cell r="J14">
            <v>26200</v>
          </cell>
          <cell r="K14">
            <v>168</v>
          </cell>
          <cell r="L14">
            <v>84.268288973384017</v>
          </cell>
          <cell r="M14">
            <v>0.38</v>
          </cell>
          <cell r="O14">
            <v>3.5624999999999997E-2</v>
          </cell>
          <cell r="P14">
            <v>22.590062968998101</v>
          </cell>
          <cell r="Q14" t="str">
            <v>Negative</v>
          </cell>
        </row>
        <row r="15">
          <cell r="B15" t="str">
            <v>VAVE-SWI-014</v>
          </cell>
          <cell r="C15" t="str">
            <v>Floor Carpet : Replace the 924GSM floor carpet used in MGI with a 550-600GSM carpet as used in KIA.</v>
          </cell>
          <cell r="D15" t="str">
            <v>Paracoat</v>
          </cell>
          <cell r="E15" t="str">
            <v>Hector</v>
          </cell>
          <cell r="F15" t="str">
            <v>6,7 Seater</v>
          </cell>
          <cell r="G15" t="str">
            <v>TBD</v>
          </cell>
          <cell r="I15">
            <v>0.49840304182509509</v>
          </cell>
          <cell r="J15">
            <v>26200</v>
          </cell>
          <cell r="K15">
            <v>168</v>
          </cell>
          <cell r="L15">
            <v>83.731711026615983</v>
          </cell>
          <cell r="M15">
            <v>0.28000000000000003</v>
          </cell>
          <cell r="O15">
            <v>2.6250000000000006E-2</v>
          </cell>
          <cell r="P15">
            <v>16.751977697903733</v>
          </cell>
          <cell r="Q15" t="str">
            <v>Positive</v>
          </cell>
        </row>
        <row r="16">
          <cell r="B16" t="str">
            <v>VAVE-SWI-015</v>
          </cell>
          <cell r="C16" t="str">
            <v>Floor Carpet : PU foam pasted on floor carpet to be replaced with TP/Cotton felt.</v>
          </cell>
          <cell r="D16" t="str">
            <v>Paracoat</v>
          </cell>
          <cell r="E16" t="str">
            <v>Hector</v>
          </cell>
          <cell r="F16" t="str">
            <v>All</v>
          </cell>
          <cell r="G16" t="str">
            <v>TBD</v>
          </cell>
          <cell r="I16">
            <v>1</v>
          </cell>
          <cell r="J16">
            <v>26200</v>
          </cell>
          <cell r="K16">
            <v>85</v>
          </cell>
          <cell r="L16">
            <v>85</v>
          </cell>
          <cell r="M16">
            <v>0</v>
          </cell>
          <cell r="O16">
            <v>0</v>
          </cell>
          <cell r="P16">
            <v>0</v>
          </cell>
          <cell r="Q16" t="str">
            <v>Positive</v>
          </cell>
        </row>
        <row r="17">
          <cell r="B17" t="str">
            <v>VAVE-SWI-016</v>
          </cell>
          <cell r="C17" t="str">
            <v>Insulator Dash Inner : PU foam density to be reduced by 50% .</v>
          </cell>
          <cell r="D17" t="str">
            <v>Paracoat</v>
          </cell>
          <cell r="E17" t="str">
            <v>Hector</v>
          </cell>
          <cell r="F17" t="str">
            <v>All</v>
          </cell>
          <cell r="G17" t="str">
            <v>TBD</v>
          </cell>
          <cell r="I17">
            <v>1</v>
          </cell>
          <cell r="J17">
            <v>26200</v>
          </cell>
          <cell r="L17">
            <v>0</v>
          </cell>
          <cell r="M17">
            <v>0</v>
          </cell>
          <cell r="O17">
            <v>0</v>
          </cell>
          <cell r="P17">
            <v>0</v>
          </cell>
          <cell r="Q17">
            <v>0</v>
          </cell>
        </row>
        <row r="18">
          <cell r="B18" t="str">
            <v>VAVE-SWI-017</v>
          </cell>
          <cell r="C18" t="str">
            <v>Insulator Dash Outer (Cowl panel side) : EVA layer to be deleted from the insulator.</v>
          </cell>
          <cell r="D18" t="str">
            <v>Paracoat</v>
          </cell>
          <cell r="E18" t="str">
            <v>Hector</v>
          </cell>
          <cell r="F18" t="str">
            <v>All</v>
          </cell>
          <cell r="G18" t="str">
            <v>TBD</v>
          </cell>
          <cell r="I18">
            <v>1</v>
          </cell>
          <cell r="J18">
            <v>26200</v>
          </cell>
          <cell r="K18">
            <v>290</v>
          </cell>
          <cell r="L18">
            <v>290</v>
          </cell>
          <cell r="M18">
            <v>0.06</v>
          </cell>
          <cell r="O18">
            <v>5.6250000000000007E-3</v>
          </cell>
          <cell r="P18">
            <v>1.0364569623585154</v>
          </cell>
          <cell r="Q18" t="str">
            <v>Positive</v>
          </cell>
        </row>
        <row r="19">
          <cell r="B19" t="str">
            <v>VAVE-SWI-018</v>
          </cell>
          <cell r="C19" t="str">
            <v>Floor Carpet : Fabric layer on the EPP foam (co-driver side) pasted under floor carpet to be deleted.</v>
          </cell>
          <cell r="D19" t="str">
            <v>Paracoat</v>
          </cell>
          <cell r="E19" t="str">
            <v>Hector</v>
          </cell>
          <cell r="F19" t="str">
            <v>All</v>
          </cell>
          <cell r="G19" t="str">
            <v>TBD</v>
          </cell>
          <cell r="I19">
            <v>1</v>
          </cell>
          <cell r="J19">
            <v>26200</v>
          </cell>
          <cell r="K19">
            <v>10</v>
          </cell>
          <cell r="L19">
            <v>10</v>
          </cell>
          <cell r="M19">
            <v>0</v>
          </cell>
          <cell r="O19">
            <v>0</v>
          </cell>
          <cell r="P19">
            <v>0</v>
          </cell>
          <cell r="Q19" t="str">
            <v>Positive</v>
          </cell>
        </row>
        <row r="20">
          <cell r="B20" t="str">
            <v>VAVE-SWI-019</v>
          </cell>
          <cell r="C20" t="str">
            <v>We can use same holder by communised the thickness of both parts.(Applicable for ASTOR )</v>
          </cell>
          <cell r="D20" t="str">
            <v>AIS</v>
          </cell>
          <cell r="E20" t="str">
            <v>Hector</v>
          </cell>
          <cell r="F20" t="str">
            <v>All</v>
          </cell>
          <cell r="G20" t="str">
            <v>NG</v>
          </cell>
          <cell r="I20">
            <v>1</v>
          </cell>
          <cell r="J20">
            <v>26200</v>
          </cell>
          <cell r="L20">
            <v>0</v>
          </cell>
          <cell r="O20">
            <v>0</v>
          </cell>
          <cell r="P20">
            <v>0</v>
          </cell>
          <cell r="Q20">
            <v>0</v>
          </cell>
        </row>
        <row r="21">
          <cell r="B21" t="str">
            <v>VAVE-SWI-020</v>
          </cell>
          <cell r="C21" t="str">
            <v>To be use different colour glasses i.e. Dark green, UV cut Green, IR cut green, solar green etc. (Applicable for ASTOR  and Model-H  )</v>
          </cell>
          <cell r="D21" t="str">
            <v>AIS</v>
          </cell>
          <cell r="E21" t="str">
            <v>Hector</v>
          </cell>
          <cell r="F21" t="str">
            <v>All</v>
          </cell>
          <cell r="G21" t="str">
            <v>NG</v>
          </cell>
          <cell r="I21">
            <v>1</v>
          </cell>
          <cell r="J21">
            <v>26200</v>
          </cell>
          <cell r="L21">
            <v>0</v>
          </cell>
          <cell r="O21">
            <v>0</v>
          </cell>
          <cell r="P21">
            <v>0</v>
          </cell>
          <cell r="Q21">
            <v>0</v>
          </cell>
        </row>
        <row r="22">
          <cell r="B22" t="str">
            <v>VAVE-SWI-021</v>
          </cell>
          <cell r="C22" t="str">
            <v>To reduce thback door  glass thickness 3.5 to 3.2</v>
          </cell>
          <cell r="D22" t="str">
            <v>AIS</v>
          </cell>
          <cell r="E22" t="str">
            <v>Hector</v>
          </cell>
          <cell r="F22" t="str">
            <v>All</v>
          </cell>
          <cell r="G22" t="str">
            <v>NG</v>
          </cell>
          <cell r="I22">
            <v>1</v>
          </cell>
          <cell r="J22">
            <v>26200</v>
          </cell>
          <cell r="L22">
            <v>0</v>
          </cell>
          <cell r="O22">
            <v>0</v>
          </cell>
          <cell r="P22">
            <v>0</v>
          </cell>
          <cell r="Q22">
            <v>0</v>
          </cell>
        </row>
        <row r="23">
          <cell r="B23" t="str">
            <v>VAVE-SWI-022</v>
          </cell>
          <cell r="C23" t="str">
            <v xml:space="preserve">To remove the Defogger lines in back door glass </v>
          </cell>
          <cell r="D23" t="str">
            <v>AIS</v>
          </cell>
          <cell r="E23" t="str">
            <v>Hector</v>
          </cell>
          <cell r="F23" t="str">
            <v>All</v>
          </cell>
          <cell r="G23" t="str">
            <v>TBD</v>
          </cell>
          <cell r="I23">
            <v>1</v>
          </cell>
          <cell r="J23">
            <v>26200</v>
          </cell>
          <cell r="L23">
            <v>0</v>
          </cell>
          <cell r="O23">
            <v>0</v>
          </cell>
          <cell r="P23">
            <v>0</v>
          </cell>
          <cell r="Q23">
            <v>0</v>
          </cell>
        </row>
        <row r="24">
          <cell r="B24" t="str">
            <v>VAVE-SWI-023</v>
          </cell>
          <cell r="C24" t="str">
            <v xml:space="preserve">To remove the Wiper hole in back door glass </v>
          </cell>
          <cell r="D24" t="str">
            <v>AIS</v>
          </cell>
          <cell r="E24" t="str">
            <v>Hector</v>
          </cell>
          <cell r="F24" t="str">
            <v>All</v>
          </cell>
          <cell r="G24" t="str">
            <v>TBD</v>
          </cell>
          <cell r="I24">
            <v>1</v>
          </cell>
          <cell r="J24">
            <v>26200</v>
          </cell>
          <cell r="L24">
            <v>0</v>
          </cell>
          <cell r="O24">
            <v>0</v>
          </cell>
          <cell r="P24">
            <v>0</v>
          </cell>
          <cell r="Q24">
            <v>0</v>
          </cell>
        </row>
        <row r="25">
          <cell r="B25" t="str">
            <v>VAVE-SWI-024</v>
          </cell>
          <cell r="C25" t="str">
            <v xml:space="preserve">To remove the bottom moulding </v>
          </cell>
          <cell r="D25" t="str">
            <v>AIS</v>
          </cell>
          <cell r="E25" t="str">
            <v>Hector</v>
          </cell>
          <cell r="F25" t="str">
            <v>All</v>
          </cell>
          <cell r="G25" t="str">
            <v>NG</v>
          </cell>
          <cell r="I25">
            <v>1</v>
          </cell>
          <cell r="J25">
            <v>26200</v>
          </cell>
          <cell r="L25">
            <v>0</v>
          </cell>
          <cell r="O25">
            <v>0</v>
          </cell>
          <cell r="P25">
            <v>0</v>
          </cell>
          <cell r="Q25">
            <v>0</v>
          </cell>
        </row>
        <row r="26">
          <cell r="B26" t="str">
            <v>VAVE-SWI-025</v>
          </cell>
          <cell r="C26" t="str">
            <v>Silver coated to tin coated terminal</v>
          </cell>
          <cell r="D26" t="str">
            <v>AIS</v>
          </cell>
          <cell r="E26" t="str">
            <v>Hector</v>
          </cell>
          <cell r="F26" t="str">
            <v>All</v>
          </cell>
          <cell r="G26" t="str">
            <v>TBD</v>
          </cell>
          <cell r="I26">
            <v>1</v>
          </cell>
          <cell r="J26">
            <v>26200</v>
          </cell>
          <cell r="L26">
            <v>0</v>
          </cell>
          <cell r="O26">
            <v>0</v>
          </cell>
          <cell r="P26">
            <v>0</v>
          </cell>
          <cell r="Q26">
            <v>0</v>
          </cell>
        </row>
        <row r="27">
          <cell r="B27" t="str">
            <v>VAVE-SWI-026</v>
          </cell>
          <cell r="C27" t="str">
            <v>sw Material Change TPVto TPS</v>
          </cell>
          <cell r="D27" t="str">
            <v>AIS</v>
          </cell>
          <cell r="E27" t="str">
            <v>Hector</v>
          </cell>
          <cell r="F27" t="str">
            <v>All</v>
          </cell>
          <cell r="G27" t="str">
            <v>TBD</v>
          </cell>
          <cell r="I27">
            <v>1</v>
          </cell>
          <cell r="J27">
            <v>26200</v>
          </cell>
          <cell r="L27">
            <v>0</v>
          </cell>
          <cell r="O27">
            <v>0</v>
          </cell>
          <cell r="P27">
            <v>0</v>
          </cell>
          <cell r="Q27">
            <v>0</v>
          </cell>
        </row>
        <row r="28">
          <cell r="B28" t="str">
            <v>VAVE-SWI-027</v>
          </cell>
          <cell r="C28" t="str">
            <v>SW Thickness  3.5 mm to 3.2 mm</v>
          </cell>
          <cell r="D28" t="str">
            <v>AIS</v>
          </cell>
          <cell r="E28" t="str">
            <v>Hector</v>
          </cell>
          <cell r="F28" t="str">
            <v>All</v>
          </cell>
          <cell r="G28" t="str">
            <v>NG</v>
          </cell>
          <cell r="I28">
            <v>1</v>
          </cell>
          <cell r="J28">
            <v>26200</v>
          </cell>
          <cell r="L28">
            <v>0</v>
          </cell>
          <cell r="O28">
            <v>0</v>
          </cell>
          <cell r="P28">
            <v>0</v>
          </cell>
          <cell r="Q28">
            <v>0</v>
          </cell>
        </row>
        <row r="29">
          <cell r="B29" t="str">
            <v>VAVE-SWI-028</v>
          </cell>
          <cell r="C29" t="str">
            <v>Remove Driver side Reverse Function</v>
          </cell>
          <cell r="D29" t="str">
            <v>Lumax</v>
          </cell>
          <cell r="E29" t="str">
            <v>Hector</v>
          </cell>
          <cell r="F29" t="str">
            <v>All</v>
          </cell>
          <cell r="G29" t="str">
            <v>TBD</v>
          </cell>
          <cell r="I29">
            <v>1</v>
          </cell>
          <cell r="J29">
            <v>26200</v>
          </cell>
          <cell r="L29">
            <v>0</v>
          </cell>
          <cell r="O29">
            <v>0</v>
          </cell>
          <cell r="P29">
            <v>0</v>
          </cell>
          <cell r="Q29">
            <v>0</v>
          </cell>
        </row>
        <row r="30">
          <cell r="B30" t="str">
            <v>VAVE-SWI-029</v>
          </cell>
          <cell r="C30" t="str">
            <v>Remove Co Driver side Rear Fog Function</v>
          </cell>
          <cell r="D30" t="str">
            <v>Lumax</v>
          </cell>
          <cell r="E30" t="str">
            <v>Hector</v>
          </cell>
          <cell r="F30" t="str">
            <v>All</v>
          </cell>
          <cell r="G30" t="str">
            <v>TBD</v>
          </cell>
          <cell r="I30">
            <v>1</v>
          </cell>
          <cell r="J30">
            <v>26200</v>
          </cell>
          <cell r="L30">
            <v>0</v>
          </cell>
          <cell r="O30">
            <v>0</v>
          </cell>
          <cell r="P30">
            <v>0</v>
          </cell>
          <cell r="Q30">
            <v>0</v>
          </cell>
        </row>
        <row r="31">
          <cell r="B31" t="str">
            <v>VAVE-SWI-030</v>
          </cell>
          <cell r="C31" t="str">
            <v>Remove Gap Hider From LH &amp; RH Side</v>
          </cell>
          <cell r="D31" t="str">
            <v>Lumax</v>
          </cell>
          <cell r="E31" t="str">
            <v>Hector</v>
          </cell>
          <cell r="F31" t="str">
            <v>All</v>
          </cell>
          <cell r="G31" t="str">
            <v>NG</v>
          </cell>
          <cell r="I31">
            <v>1</v>
          </cell>
          <cell r="J31">
            <v>26200</v>
          </cell>
          <cell r="L31">
            <v>0</v>
          </cell>
          <cell r="O31">
            <v>0</v>
          </cell>
          <cell r="P31">
            <v>0</v>
          </cell>
          <cell r="Q31">
            <v>0</v>
          </cell>
        </row>
        <row r="32">
          <cell r="B32" t="str">
            <v>VAVE-SWI-031</v>
          </cell>
          <cell r="C32" t="str">
            <v>Proposal to change LED Projector to Bulb Projector for HB &amp; LB</v>
          </cell>
          <cell r="D32" t="str">
            <v>Lumax</v>
          </cell>
          <cell r="E32" t="str">
            <v>Hector</v>
          </cell>
          <cell r="F32" t="str">
            <v>All</v>
          </cell>
          <cell r="G32" t="str">
            <v>TBD</v>
          </cell>
          <cell r="I32">
            <v>1</v>
          </cell>
          <cell r="J32">
            <v>26200</v>
          </cell>
          <cell r="L32">
            <v>0</v>
          </cell>
          <cell r="O32">
            <v>0</v>
          </cell>
          <cell r="P32">
            <v>0</v>
          </cell>
          <cell r="Q32">
            <v>0</v>
          </cell>
        </row>
        <row r="33">
          <cell r="B33" t="str">
            <v>VAVE-SWI-032</v>
          </cell>
          <cell r="C33" t="str">
            <v>Common NPL for ALL Platform (ASTOR / HECTOR / COMMET &amp; ZS11 EV</v>
          </cell>
          <cell r="D33" t="str">
            <v>Lumax</v>
          </cell>
          <cell r="E33" t="str">
            <v>Hector</v>
          </cell>
          <cell r="F33" t="str">
            <v>All</v>
          </cell>
          <cell r="G33" t="str">
            <v>TBD</v>
          </cell>
          <cell r="I33">
            <v>1</v>
          </cell>
          <cell r="J33">
            <v>26200</v>
          </cell>
          <cell r="L33">
            <v>0</v>
          </cell>
          <cell r="O33">
            <v>0</v>
          </cell>
          <cell r="P33">
            <v>0</v>
          </cell>
          <cell r="Q33">
            <v>0</v>
          </cell>
        </row>
        <row r="34">
          <cell r="B34" t="str">
            <v>VAVE-SWI-033</v>
          </cell>
          <cell r="C34" t="str">
            <v>Double LED to Single LED NPL for ALL Platform (ASTOR / HECTOR / COMMET &amp; ZS11 EV</v>
          </cell>
          <cell r="D34" t="str">
            <v>Lumax</v>
          </cell>
          <cell r="E34" t="str">
            <v>Hector</v>
          </cell>
          <cell r="F34" t="str">
            <v>All</v>
          </cell>
          <cell r="G34" t="str">
            <v>TBD</v>
          </cell>
          <cell r="I34">
            <v>1</v>
          </cell>
          <cell r="J34">
            <v>26200</v>
          </cell>
          <cell r="L34">
            <v>0</v>
          </cell>
          <cell r="O34">
            <v>0</v>
          </cell>
          <cell r="P34">
            <v>0</v>
          </cell>
          <cell r="Q34">
            <v>0</v>
          </cell>
        </row>
        <row r="35">
          <cell r="B35" t="str">
            <v>VAVE-SWI-034</v>
          </cell>
          <cell r="C35" t="str">
            <v>Use of paired horns instead of independent horns</v>
          </cell>
          <cell r="D35" t="str">
            <v>Roots</v>
          </cell>
          <cell r="E35" t="str">
            <v>Hector</v>
          </cell>
          <cell r="F35" t="str">
            <v>All</v>
          </cell>
          <cell r="G35" t="str">
            <v>TBD</v>
          </cell>
          <cell r="I35">
            <v>1</v>
          </cell>
          <cell r="J35">
            <v>26200</v>
          </cell>
          <cell r="L35">
            <v>0</v>
          </cell>
          <cell r="O35">
            <v>0</v>
          </cell>
          <cell r="P35">
            <v>0</v>
          </cell>
          <cell r="Q35">
            <v>0</v>
          </cell>
        </row>
        <row r="36">
          <cell r="B36" t="str">
            <v>VAVE-SWI-035</v>
          </cell>
          <cell r="C36" t="str">
            <v>Mirror button material change SS-USA To ZAMAK 5 -Local</v>
          </cell>
          <cell r="D36" t="str">
            <v>Saint Gobain</v>
          </cell>
          <cell r="E36" t="str">
            <v>Hector</v>
          </cell>
          <cell r="F36" t="str">
            <v>All</v>
          </cell>
          <cell r="G36" t="str">
            <v>TBD</v>
          </cell>
          <cell r="I36">
            <v>1</v>
          </cell>
          <cell r="J36">
            <v>26200</v>
          </cell>
          <cell r="K36">
            <v>8</v>
          </cell>
          <cell r="L36">
            <v>8</v>
          </cell>
          <cell r="M36">
            <v>0.1</v>
          </cell>
          <cell r="O36">
            <v>9.3749999999999997E-3</v>
          </cell>
          <cell r="P36">
            <v>62.619274809160302</v>
          </cell>
          <cell r="Q36" t="str">
            <v>Negative</v>
          </cell>
        </row>
        <row r="37">
          <cell r="B37" t="str">
            <v>VAVE-SWI-036</v>
          </cell>
          <cell r="C37" t="str">
            <v>Enamel  supplier change (Ferro to Prince )</v>
          </cell>
          <cell r="D37" t="str">
            <v>Saint Gobain</v>
          </cell>
          <cell r="E37" t="str">
            <v>Hector</v>
          </cell>
          <cell r="F37" t="str">
            <v>All</v>
          </cell>
          <cell r="G37" t="str">
            <v>TBD</v>
          </cell>
          <cell r="I37">
            <v>1</v>
          </cell>
          <cell r="J37">
            <v>26200</v>
          </cell>
          <cell r="L37">
            <v>0</v>
          </cell>
          <cell r="O37">
            <v>0</v>
          </cell>
          <cell r="P37">
            <v>0</v>
          </cell>
          <cell r="Q37">
            <v>0</v>
          </cell>
        </row>
        <row r="38">
          <cell r="B38" t="str">
            <v>VAVE-SWI-037</v>
          </cell>
          <cell r="C38" t="str">
            <v xml:space="preserve">Acoustic PVB and Blue shade band PVB to standard PVB </v>
          </cell>
          <cell r="D38" t="str">
            <v>Saint Gobain</v>
          </cell>
          <cell r="E38" t="str">
            <v>Hector</v>
          </cell>
          <cell r="F38" t="str">
            <v>All</v>
          </cell>
          <cell r="G38" t="str">
            <v>TBD</v>
          </cell>
          <cell r="I38">
            <v>1</v>
          </cell>
          <cell r="J38">
            <v>26200</v>
          </cell>
          <cell r="K38">
            <v>196</v>
          </cell>
          <cell r="L38">
            <v>196</v>
          </cell>
          <cell r="M38">
            <v>0.05</v>
          </cell>
          <cell r="O38">
            <v>4.6874999999999998E-3</v>
          </cell>
          <cell r="P38">
            <v>1.2779443838604143</v>
          </cell>
          <cell r="Q38" t="str">
            <v>Positive</v>
          </cell>
        </row>
        <row r="39">
          <cell r="B39" t="str">
            <v>VAVE-SWI-038</v>
          </cell>
          <cell r="C39" t="str">
            <v>Front door glass thickness 3.5mm to 3.2</v>
          </cell>
          <cell r="D39" t="str">
            <v>Saint Gobain</v>
          </cell>
          <cell r="E39" t="str">
            <v>Hector</v>
          </cell>
          <cell r="F39" t="str">
            <v>All</v>
          </cell>
          <cell r="G39" t="str">
            <v>NG</v>
          </cell>
          <cell r="I39">
            <v>1</v>
          </cell>
          <cell r="J39">
            <v>26200</v>
          </cell>
          <cell r="L39">
            <v>0</v>
          </cell>
          <cell r="O39">
            <v>0</v>
          </cell>
          <cell r="P39">
            <v>0</v>
          </cell>
          <cell r="Q39">
            <v>0</v>
          </cell>
        </row>
        <row r="40">
          <cell r="B40" t="str">
            <v>VAVE-SWI-039</v>
          </cell>
          <cell r="C40" t="str">
            <v>Tyre - proivision of temp tyre in spare</v>
          </cell>
          <cell r="D40" t="str">
            <v>CEAT</v>
          </cell>
          <cell r="E40" t="str">
            <v>Hector</v>
          </cell>
          <cell r="F40" t="str">
            <v>All</v>
          </cell>
          <cell r="G40" t="str">
            <v>TBD</v>
          </cell>
          <cell r="I40">
            <v>1</v>
          </cell>
          <cell r="J40">
            <v>26200</v>
          </cell>
          <cell r="L40">
            <v>0</v>
          </cell>
          <cell r="O40">
            <v>0</v>
          </cell>
          <cell r="P40">
            <v>0</v>
          </cell>
          <cell r="Q40">
            <v>0</v>
          </cell>
        </row>
        <row r="41">
          <cell r="B41" t="str">
            <v>VAVE-SWI-040</v>
          </cell>
          <cell r="C41" t="str">
            <v>Change Tri -Laminated knit fabric to Printed Nonwoven fabric (Same as LV0) in Headliner.</v>
          </cell>
          <cell r="D41" t="str">
            <v>Supreme</v>
          </cell>
          <cell r="E41" t="str">
            <v>Hector</v>
          </cell>
          <cell r="F41" t="str">
            <v>All</v>
          </cell>
          <cell r="G41" t="str">
            <v>TBD</v>
          </cell>
          <cell r="I41">
            <v>1</v>
          </cell>
          <cell r="J41">
            <v>26200</v>
          </cell>
          <cell r="K41">
            <v>130</v>
          </cell>
          <cell r="L41">
            <v>130</v>
          </cell>
          <cell r="O41">
            <v>0</v>
          </cell>
          <cell r="P41">
            <v>0</v>
          </cell>
          <cell r="Q41" t="str">
            <v>Positive</v>
          </cell>
        </row>
        <row r="42">
          <cell r="B42" t="str">
            <v>VAVE-SWI-041</v>
          </cell>
          <cell r="C42" t="str">
            <v xml:space="preserve">Change from Dual Lock fasteners (DLF) to Clips type mechanism  </v>
          </cell>
          <cell r="D42" t="str">
            <v>Supreme</v>
          </cell>
          <cell r="E42" t="str">
            <v>Hector</v>
          </cell>
          <cell r="F42" t="str">
            <v>All</v>
          </cell>
          <cell r="G42" t="str">
            <v>NG</v>
          </cell>
          <cell r="I42">
            <v>1</v>
          </cell>
          <cell r="J42">
            <v>26200</v>
          </cell>
          <cell r="L42">
            <v>0</v>
          </cell>
          <cell r="O42">
            <v>0</v>
          </cell>
          <cell r="P42">
            <v>0</v>
          </cell>
          <cell r="Q42">
            <v>0</v>
          </cell>
        </row>
        <row r="43">
          <cell r="B43" t="str">
            <v>VAVE-SWI-042</v>
          </cell>
          <cell r="C43" t="str">
            <v>Remove 2 dog-house brackets at the rear end of headliner and assemble the trim clips from A-surface directly to BIW by giving protrusions in headliner B-surface or body (Same as done in Model-E230R).</v>
          </cell>
          <cell r="D43" t="str">
            <v>Supreme</v>
          </cell>
          <cell r="E43" t="str">
            <v>Hector</v>
          </cell>
          <cell r="F43" t="str">
            <v>All</v>
          </cell>
          <cell r="G43" t="str">
            <v>TBD</v>
          </cell>
          <cell r="I43">
            <v>1</v>
          </cell>
          <cell r="J43">
            <v>26200</v>
          </cell>
          <cell r="K43">
            <v>18</v>
          </cell>
          <cell r="L43">
            <v>18</v>
          </cell>
          <cell r="O43">
            <v>0</v>
          </cell>
          <cell r="P43">
            <v>0</v>
          </cell>
          <cell r="Q43" t="str">
            <v>Positive</v>
          </cell>
        </row>
        <row r="44">
          <cell r="B44" t="str">
            <v>VAVE-SWI-043</v>
          </cell>
          <cell r="C44" t="str">
            <v>Fabric optimisation to be done; Tri party meeting to be done with Reliance/Supreme/MGI for finding out suitable fabric options.</v>
          </cell>
          <cell r="D44" t="str">
            <v>Supreme</v>
          </cell>
          <cell r="E44" t="str">
            <v>Hector</v>
          </cell>
          <cell r="F44" t="str">
            <v>All</v>
          </cell>
          <cell r="G44" t="str">
            <v>TBD</v>
          </cell>
          <cell r="I44">
            <v>1</v>
          </cell>
          <cell r="J44">
            <v>26200</v>
          </cell>
          <cell r="L44">
            <v>0</v>
          </cell>
          <cell r="O44">
            <v>0</v>
          </cell>
          <cell r="P44">
            <v>0</v>
          </cell>
          <cell r="Q44">
            <v>0</v>
          </cell>
        </row>
        <row r="45">
          <cell r="B45" t="str">
            <v>VAVE-SWI-044</v>
          </cell>
          <cell r="C45" t="str">
            <v>Phone slot rubber mat deletion</v>
          </cell>
          <cell r="D45" t="str">
            <v>Yanfeng Inetriors</v>
          </cell>
          <cell r="E45" t="str">
            <v>Hector</v>
          </cell>
          <cell r="F45" t="str">
            <v>All</v>
          </cell>
          <cell r="G45" t="str">
            <v>NG</v>
          </cell>
          <cell r="I45">
            <v>1</v>
          </cell>
          <cell r="J45">
            <v>26200</v>
          </cell>
          <cell r="L45">
            <v>0</v>
          </cell>
          <cell r="O45">
            <v>0</v>
          </cell>
          <cell r="P45">
            <v>0</v>
          </cell>
          <cell r="Q45">
            <v>0</v>
          </cell>
        </row>
        <row r="46">
          <cell r="B46" t="str">
            <v>VAVE-SWI-045</v>
          </cell>
          <cell r="C46" t="str">
            <v>IP support Bracket Metal to Plastic</v>
          </cell>
          <cell r="D46" t="str">
            <v>Yanfeng Inetriors</v>
          </cell>
          <cell r="E46" t="str">
            <v>Hector</v>
          </cell>
          <cell r="F46" t="str">
            <v>All</v>
          </cell>
          <cell r="G46" t="str">
            <v>TBD</v>
          </cell>
          <cell r="I46">
            <v>1</v>
          </cell>
          <cell r="J46">
            <v>26200</v>
          </cell>
          <cell r="L46">
            <v>0</v>
          </cell>
          <cell r="O46">
            <v>0</v>
          </cell>
          <cell r="P46">
            <v>0</v>
          </cell>
          <cell r="Q46">
            <v>0</v>
          </cell>
        </row>
        <row r="47">
          <cell r="B47" t="str">
            <v>VAVE-SWI-046</v>
          </cell>
          <cell r="C47" t="str">
            <v xml:space="preserve">Cluster Bezel Ring Platin to Painting </v>
          </cell>
          <cell r="D47" t="str">
            <v>Yanfeng Inetriors</v>
          </cell>
          <cell r="E47" t="str">
            <v>Hector</v>
          </cell>
          <cell r="F47" t="str">
            <v>All</v>
          </cell>
          <cell r="G47" t="str">
            <v>TBD</v>
          </cell>
          <cell r="I47">
            <v>1</v>
          </cell>
          <cell r="J47">
            <v>26200</v>
          </cell>
          <cell r="L47">
            <v>0</v>
          </cell>
          <cell r="M47">
            <v>0.42000000000000004</v>
          </cell>
          <cell r="O47">
            <v>3.9375E-2</v>
          </cell>
          <cell r="P47">
            <v>0</v>
          </cell>
          <cell r="Q47">
            <v>0</v>
          </cell>
        </row>
        <row r="48">
          <cell r="B48" t="str">
            <v>VAVE-SWI-047</v>
          </cell>
          <cell r="C48" t="str">
            <v>Hydrography to painting</v>
          </cell>
          <cell r="D48" t="str">
            <v>Yanfeng Inetriors</v>
          </cell>
          <cell r="E48" t="str">
            <v>Hector</v>
          </cell>
          <cell r="F48" t="str">
            <v>All</v>
          </cell>
          <cell r="G48" t="str">
            <v>TBD</v>
          </cell>
          <cell r="I48">
            <v>1</v>
          </cell>
          <cell r="J48">
            <v>26200</v>
          </cell>
          <cell r="K48">
            <v>1104</v>
          </cell>
          <cell r="L48">
            <v>1104</v>
          </cell>
          <cell r="M48">
            <v>0.32999999999999996</v>
          </cell>
          <cell r="O48">
            <v>3.0937499999999996E-2</v>
          </cell>
          <cell r="P48">
            <v>1.4974174410886159</v>
          </cell>
          <cell r="Q48" t="str">
            <v>Positive</v>
          </cell>
        </row>
        <row r="49">
          <cell r="B49" t="str">
            <v>VAVE-SWI-048</v>
          </cell>
          <cell r="C49" t="str">
            <v>IP injected foam density change from 180 to 150 Kg/M</v>
          </cell>
          <cell r="D49" t="str">
            <v>Yanfeng Inetriors</v>
          </cell>
          <cell r="E49" t="str">
            <v>Hector</v>
          </cell>
          <cell r="F49" t="str">
            <v>All</v>
          </cell>
          <cell r="G49" t="str">
            <v>NG</v>
          </cell>
          <cell r="I49">
            <v>1</v>
          </cell>
          <cell r="J49">
            <v>26200</v>
          </cell>
          <cell r="L49">
            <v>0</v>
          </cell>
          <cell r="O49">
            <v>0</v>
          </cell>
          <cell r="P49">
            <v>0</v>
          </cell>
          <cell r="Q49">
            <v>0</v>
          </cell>
        </row>
        <row r="50">
          <cell r="B50" t="str">
            <v>VAVE-SWI-049</v>
          </cell>
          <cell r="C50" t="str">
            <v>Console Side Panel wrapping to MIC/Painting</v>
          </cell>
          <cell r="D50" t="str">
            <v>Yanfeng Inetriors</v>
          </cell>
          <cell r="E50" t="str">
            <v>Hector</v>
          </cell>
          <cell r="F50" t="str">
            <v>CVT</v>
          </cell>
          <cell r="G50" t="str">
            <v>TBD</v>
          </cell>
          <cell r="I50">
            <v>0.61160305343511445</v>
          </cell>
          <cell r="J50">
            <v>26200</v>
          </cell>
          <cell r="K50">
            <v>168</v>
          </cell>
          <cell r="L50">
            <v>102.74931297709922</v>
          </cell>
          <cell r="M50">
            <v>0.93</v>
          </cell>
          <cell r="O50">
            <v>8.7187500000000015E-2</v>
          </cell>
          <cell r="P50">
            <v>45.342143035446853</v>
          </cell>
          <cell r="Q50" t="str">
            <v>Negative</v>
          </cell>
        </row>
        <row r="51">
          <cell r="B51" t="str">
            <v>VAVE-SWI-050</v>
          </cell>
          <cell r="C51" t="str">
            <v>Localization of cluster protector</v>
          </cell>
          <cell r="D51" t="str">
            <v>Yanfeng Inetriors</v>
          </cell>
          <cell r="E51" t="str">
            <v>Hector</v>
          </cell>
          <cell r="F51" t="str">
            <v>All</v>
          </cell>
          <cell r="G51" t="str">
            <v>TBD</v>
          </cell>
          <cell r="I51">
            <v>1</v>
          </cell>
          <cell r="J51">
            <v>26200</v>
          </cell>
          <cell r="L51">
            <v>0</v>
          </cell>
          <cell r="M51">
            <v>0.97</v>
          </cell>
          <cell r="O51">
            <v>9.0937500000000004E-2</v>
          </cell>
          <cell r="P51">
            <v>0</v>
          </cell>
          <cell r="Q51">
            <v>0</v>
          </cell>
        </row>
        <row r="52">
          <cell r="B52" t="str">
            <v>VAVE-SWI-051</v>
          </cell>
          <cell r="C52" t="str">
            <v>Localization of Passenger Air Vent Bezel</v>
          </cell>
          <cell r="D52" t="str">
            <v>Yanfeng Inetriors</v>
          </cell>
          <cell r="E52" t="str">
            <v>Hector</v>
          </cell>
          <cell r="F52" t="str">
            <v>All</v>
          </cell>
          <cell r="G52" t="str">
            <v>TBD</v>
          </cell>
          <cell r="I52">
            <v>1</v>
          </cell>
          <cell r="J52">
            <v>26200</v>
          </cell>
          <cell r="L52">
            <v>0</v>
          </cell>
          <cell r="M52">
            <v>1</v>
          </cell>
          <cell r="O52">
            <v>9.375E-2</v>
          </cell>
          <cell r="P52">
            <v>0</v>
          </cell>
          <cell r="Q52">
            <v>0</v>
          </cell>
        </row>
        <row r="53">
          <cell r="B53" t="str">
            <v>VAVE-SWI-052</v>
          </cell>
          <cell r="C53" t="str">
            <v>Console Armrest rear panel wrapping to MIC</v>
          </cell>
          <cell r="D53" t="str">
            <v>Yanfeng Inetriors</v>
          </cell>
          <cell r="E53" t="str">
            <v>Hector</v>
          </cell>
          <cell r="F53" t="str">
            <v>CVT</v>
          </cell>
          <cell r="G53" t="str">
            <v>TBD</v>
          </cell>
          <cell r="I53">
            <v>0.61160305343511445</v>
          </cell>
          <cell r="J53">
            <v>26200</v>
          </cell>
          <cell r="K53">
            <v>112</v>
          </cell>
          <cell r="L53">
            <v>68.499541984732815</v>
          </cell>
          <cell r="M53">
            <v>0.55000000000000004</v>
          </cell>
          <cell r="O53">
            <v>5.1562500000000004E-2</v>
          </cell>
          <cell r="P53">
            <v>40.222868821767349</v>
          </cell>
          <cell r="Q53" t="str">
            <v>Negative</v>
          </cell>
        </row>
        <row r="54">
          <cell r="B54" t="str">
            <v>VAVE-SWI-053</v>
          </cell>
          <cell r="C54" t="str">
            <v xml:space="preserve">Cup holder bezel MT chrome to painting </v>
          </cell>
          <cell r="D54" t="str">
            <v>Yanfeng Inetriors</v>
          </cell>
          <cell r="E54" t="str">
            <v>Hector</v>
          </cell>
          <cell r="F54" t="str">
            <v>All</v>
          </cell>
          <cell r="G54" t="str">
            <v>TBD</v>
          </cell>
          <cell r="I54">
            <v>1</v>
          </cell>
          <cell r="J54">
            <v>26200</v>
          </cell>
          <cell r="K54">
            <v>96</v>
          </cell>
          <cell r="L54">
            <v>96</v>
          </cell>
          <cell r="M54">
            <v>0.22</v>
          </cell>
          <cell r="O54">
            <v>2.0625000000000001E-2</v>
          </cell>
          <cell r="P54">
            <v>11.480200381679388</v>
          </cell>
          <cell r="Q54" t="str">
            <v>Positive</v>
          </cell>
        </row>
        <row r="55">
          <cell r="B55" t="str">
            <v>VAVE-SWI-054</v>
          </cell>
          <cell r="C55" t="str">
            <v xml:space="preserve">IP upper AIP 2620 API 2125 </v>
          </cell>
          <cell r="D55" t="str">
            <v>Yanfeng Inetriors</v>
          </cell>
          <cell r="E55" t="str">
            <v>Hector</v>
          </cell>
          <cell r="F55" t="str">
            <v>All</v>
          </cell>
          <cell r="G55" t="str">
            <v>NG</v>
          </cell>
          <cell r="I55">
            <v>1</v>
          </cell>
          <cell r="J55">
            <v>26200</v>
          </cell>
          <cell r="L55">
            <v>0</v>
          </cell>
          <cell r="O55">
            <v>0</v>
          </cell>
          <cell r="P55">
            <v>0</v>
          </cell>
          <cell r="Q55">
            <v>0</v>
          </cell>
        </row>
        <row r="56">
          <cell r="B56" t="str">
            <v>VAVE-SWI-055</v>
          </cell>
          <cell r="C56" t="str">
            <v>Glove Box Dampener removal from low variants</v>
          </cell>
          <cell r="D56" t="str">
            <v>Yanfeng Inetriors</v>
          </cell>
          <cell r="E56" t="str">
            <v>Hector</v>
          </cell>
          <cell r="F56" t="str">
            <v>All</v>
          </cell>
          <cell r="G56" t="str">
            <v>TBD</v>
          </cell>
          <cell r="I56">
            <v>1</v>
          </cell>
          <cell r="J56">
            <v>26200</v>
          </cell>
          <cell r="K56">
            <v>72</v>
          </cell>
          <cell r="L56">
            <v>72</v>
          </cell>
          <cell r="O56">
            <v>0</v>
          </cell>
          <cell r="P56">
            <v>0</v>
          </cell>
          <cell r="Q56" t="str">
            <v>Positive</v>
          </cell>
        </row>
        <row r="57">
          <cell r="B57" t="str">
            <v>VAVE-SWI-056</v>
          </cell>
          <cell r="C57" t="str">
            <v>Quarter Lower Insulation removal</v>
          </cell>
          <cell r="D57" t="str">
            <v>Yanfeng Inetriors</v>
          </cell>
          <cell r="E57" t="str">
            <v>Hector</v>
          </cell>
          <cell r="F57" t="str">
            <v>All</v>
          </cell>
          <cell r="G57" t="str">
            <v>TBD</v>
          </cell>
          <cell r="I57">
            <v>1</v>
          </cell>
          <cell r="J57">
            <v>26200</v>
          </cell>
          <cell r="K57">
            <v>244.8</v>
          </cell>
          <cell r="L57">
            <v>244.8</v>
          </cell>
          <cell r="O57">
            <v>0</v>
          </cell>
          <cell r="P57">
            <v>0</v>
          </cell>
          <cell r="Q57" t="str">
            <v>Positive</v>
          </cell>
        </row>
        <row r="58">
          <cell r="B58" t="str">
            <v>VAVE-SWI-057</v>
          </cell>
          <cell r="C58" t="str">
            <v>DP, Tailgate insulation change from PP PET to PET Felt</v>
          </cell>
          <cell r="D58" t="str">
            <v>Yanfeng Inetriors</v>
          </cell>
          <cell r="E58" t="str">
            <v>Hector</v>
          </cell>
          <cell r="F58" t="str">
            <v>All</v>
          </cell>
          <cell r="G58" t="str">
            <v>TBD</v>
          </cell>
          <cell r="I58">
            <v>1</v>
          </cell>
          <cell r="J58">
            <v>26200</v>
          </cell>
          <cell r="L58">
            <v>0</v>
          </cell>
          <cell r="O58">
            <v>0</v>
          </cell>
          <cell r="P58">
            <v>0</v>
          </cell>
          <cell r="Q58">
            <v>0</v>
          </cell>
        </row>
        <row r="59">
          <cell r="B59" t="str">
            <v>VAVE-SWI-058</v>
          </cell>
          <cell r="C59" t="str">
            <v>Door Pull cup PC ABS to PPTD20</v>
          </cell>
          <cell r="D59" t="str">
            <v>Yanfeng Inetriors</v>
          </cell>
          <cell r="E59" t="str">
            <v>Hector</v>
          </cell>
          <cell r="F59" t="str">
            <v>All</v>
          </cell>
          <cell r="G59" t="str">
            <v>NG</v>
          </cell>
          <cell r="I59">
            <v>1</v>
          </cell>
          <cell r="J59">
            <v>26200</v>
          </cell>
          <cell r="L59">
            <v>0</v>
          </cell>
          <cell r="O59">
            <v>0</v>
          </cell>
          <cell r="P59">
            <v>0</v>
          </cell>
          <cell r="Q59">
            <v>0</v>
          </cell>
        </row>
        <row r="60">
          <cell r="B60" t="str">
            <v>VAVE-SWI-059</v>
          </cell>
          <cell r="C60" t="str">
            <v>Headrest rod Localization</v>
          </cell>
          <cell r="D60" t="str">
            <v>YFS</v>
          </cell>
          <cell r="E60" t="str">
            <v>Hector</v>
          </cell>
          <cell r="F60" t="str">
            <v>5 Seater</v>
          </cell>
          <cell r="G60" t="str">
            <v>TBD</v>
          </cell>
          <cell r="I60">
            <v>0.49332061068702288</v>
          </cell>
          <cell r="J60">
            <v>26200</v>
          </cell>
          <cell r="K60">
            <v>40</v>
          </cell>
          <cell r="L60">
            <v>19.732824427480914</v>
          </cell>
          <cell r="O60">
            <v>0</v>
          </cell>
          <cell r="P60">
            <v>0</v>
          </cell>
          <cell r="Q60" t="str">
            <v>Positive</v>
          </cell>
        </row>
        <row r="61">
          <cell r="B61" t="str">
            <v>VAVE-SWI-060</v>
          </cell>
          <cell r="C61" t="str">
            <v>Replace PP strip to loose elastic strip at Map pocket upper side</v>
          </cell>
          <cell r="D61" t="str">
            <v>YFS</v>
          </cell>
          <cell r="E61" t="str">
            <v>Hector</v>
          </cell>
          <cell r="F61" t="str">
            <v>All</v>
          </cell>
          <cell r="G61" t="str">
            <v>TBD</v>
          </cell>
          <cell r="I61">
            <v>1</v>
          </cell>
          <cell r="J61">
            <v>26200</v>
          </cell>
          <cell r="K61">
            <v>8</v>
          </cell>
          <cell r="L61">
            <v>8</v>
          </cell>
          <cell r="O61">
            <v>0</v>
          </cell>
          <cell r="P61">
            <v>0</v>
          </cell>
          <cell r="Q61" t="str">
            <v>Positive</v>
          </cell>
        </row>
        <row r="62">
          <cell r="B62" t="str">
            <v>VAVE-SWI-061</v>
          </cell>
          <cell r="C62" t="str">
            <v>Replace Backrest bottom Flap PP sheet to Use Carpet type material</v>
          </cell>
          <cell r="D62" t="str">
            <v>YFS</v>
          </cell>
          <cell r="E62" t="str">
            <v>Hector</v>
          </cell>
          <cell r="F62" t="str">
            <v>All</v>
          </cell>
          <cell r="G62" t="str">
            <v>TBD</v>
          </cell>
          <cell r="I62">
            <v>1</v>
          </cell>
          <cell r="J62">
            <v>26200</v>
          </cell>
          <cell r="K62">
            <v>6</v>
          </cell>
          <cell r="L62">
            <v>6</v>
          </cell>
          <cell r="O62">
            <v>0</v>
          </cell>
          <cell r="P62">
            <v>0</v>
          </cell>
          <cell r="Q62" t="str">
            <v>Positive</v>
          </cell>
        </row>
        <row r="63">
          <cell r="B63" t="str">
            <v>VAVE-SWI-062</v>
          </cell>
          <cell r="C63" t="str">
            <v>Map pocket A surface trim PVC trim laminated foam thickness change from 3mm to 1mm.</v>
          </cell>
          <cell r="D63" t="str">
            <v>YFS</v>
          </cell>
          <cell r="E63" t="str">
            <v>Hector</v>
          </cell>
          <cell r="F63" t="str">
            <v>All</v>
          </cell>
          <cell r="G63" t="str">
            <v>TBD</v>
          </cell>
          <cell r="I63">
            <v>1</v>
          </cell>
          <cell r="J63">
            <v>26200</v>
          </cell>
          <cell r="K63">
            <v>3</v>
          </cell>
          <cell r="L63">
            <v>3</v>
          </cell>
          <cell r="O63">
            <v>0</v>
          </cell>
          <cell r="P63">
            <v>0</v>
          </cell>
          <cell r="Q63" t="str">
            <v>Positive</v>
          </cell>
        </row>
        <row r="64">
          <cell r="B64" t="str">
            <v>VAVE-SWI-063</v>
          </cell>
          <cell r="C64" t="str">
            <v>Reduce Headrest road length</v>
          </cell>
          <cell r="D64" t="str">
            <v>YFS</v>
          </cell>
          <cell r="E64" t="str">
            <v>Hector</v>
          </cell>
          <cell r="F64" t="str">
            <v>All</v>
          </cell>
          <cell r="G64" t="str">
            <v>TBD</v>
          </cell>
          <cell r="I64">
            <v>1</v>
          </cell>
          <cell r="J64">
            <v>26200</v>
          </cell>
          <cell r="L64">
            <v>0</v>
          </cell>
          <cell r="O64">
            <v>0</v>
          </cell>
          <cell r="P64">
            <v>0</v>
          </cell>
          <cell r="Q64">
            <v>0</v>
          </cell>
        </row>
        <row r="65">
          <cell r="B65" t="str">
            <v>VAVE-SWI-064</v>
          </cell>
          <cell r="C65" t="str">
            <v xml:space="preserve">Change PVC trim laminated foam thickness from 3mm to 2mm at  Back of sholder area </v>
          </cell>
          <cell r="D65" t="str">
            <v>YFS</v>
          </cell>
          <cell r="E65" t="str">
            <v>Hector</v>
          </cell>
          <cell r="F65" t="str">
            <v>All</v>
          </cell>
          <cell r="G65" t="str">
            <v>TBD</v>
          </cell>
          <cell r="I65">
            <v>1</v>
          </cell>
          <cell r="J65">
            <v>26200</v>
          </cell>
          <cell r="K65">
            <v>30</v>
          </cell>
          <cell r="L65">
            <v>30</v>
          </cell>
          <cell r="O65">
            <v>0</v>
          </cell>
          <cell r="P65">
            <v>0</v>
          </cell>
          <cell r="Q65" t="str">
            <v>Positive</v>
          </cell>
        </row>
        <row r="66">
          <cell r="B66" t="str">
            <v>VAVE-SWI-065</v>
          </cell>
          <cell r="C66" t="str">
            <v xml:space="preserve">Foam density change from 45 to 30 </v>
          </cell>
          <cell r="D66" t="str">
            <v>YFS</v>
          </cell>
          <cell r="E66" t="str">
            <v>Hector</v>
          </cell>
          <cell r="F66" t="str">
            <v>All</v>
          </cell>
          <cell r="G66" t="str">
            <v>TBD</v>
          </cell>
          <cell r="I66">
            <v>1</v>
          </cell>
          <cell r="J66">
            <v>26200</v>
          </cell>
          <cell r="L66">
            <v>0</v>
          </cell>
          <cell r="O66">
            <v>0</v>
          </cell>
          <cell r="P66">
            <v>0</v>
          </cell>
          <cell r="Q66">
            <v>0</v>
          </cell>
        </row>
        <row r="67">
          <cell r="B67" t="str">
            <v>VAVE-SWI-066</v>
          </cell>
          <cell r="C67" t="str">
            <v>Co-Driver seat all varient - with Manual adjustment(Delete power adjustment from LV2,LV3,LV4)</v>
          </cell>
          <cell r="D67" t="str">
            <v>YFS</v>
          </cell>
          <cell r="E67" t="str">
            <v>Hector</v>
          </cell>
          <cell r="F67" t="str">
            <v>LV2/LV3/LV4</v>
          </cell>
          <cell r="G67" t="str">
            <v>TBD</v>
          </cell>
          <cell r="I67">
            <v>0.82541984732824436</v>
          </cell>
          <cell r="J67">
            <v>26200</v>
          </cell>
          <cell r="L67">
            <v>0</v>
          </cell>
          <cell r="O67">
            <v>0</v>
          </cell>
          <cell r="P67">
            <v>0</v>
          </cell>
          <cell r="Q67">
            <v>0</v>
          </cell>
        </row>
        <row r="68">
          <cell r="B68" t="str">
            <v>VAVE-SWI-067</v>
          </cell>
          <cell r="C68" t="str">
            <v>Delete Headrest from All rear seats (5S,6S,7S)</v>
          </cell>
          <cell r="D68" t="str">
            <v>YFS</v>
          </cell>
          <cell r="E68" t="str">
            <v>Hector</v>
          </cell>
          <cell r="F68" t="str">
            <v>All</v>
          </cell>
          <cell r="G68" t="str">
            <v>TBD</v>
          </cell>
          <cell r="I68">
            <v>1</v>
          </cell>
          <cell r="J68">
            <v>26200</v>
          </cell>
          <cell r="L68">
            <v>0</v>
          </cell>
          <cell r="O68">
            <v>0</v>
          </cell>
          <cell r="P68">
            <v>0</v>
          </cell>
          <cell r="Q68">
            <v>0</v>
          </cell>
        </row>
        <row r="69">
          <cell r="B69" t="str">
            <v>VAVE-SWI-068</v>
          </cell>
          <cell r="C69" t="str">
            <v xml:space="preserve">Foam dual hardness to single hardness </v>
          </cell>
          <cell r="D69" t="str">
            <v>YFS</v>
          </cell>
          <cell r="E69" t="str">
            <v>Hector</v>
          </cell>
          <cell r="F69" t="str">
            <v>All</v>
          </cell>
          <cell r="G69" t="str">
            <v>NG</v>
          </cell>
          <cell r="I69">
            <v>1</v>
          </cell>
          <cell r="J69">
            <v>26200</v>
          </cell>
          <cell r="L69">
            <v>0</v>
          </cell>
          <cell r="O69">
            <v>0</v>
          </cell>
          <cell r="P69">
            <v>0</v>
          </cell>
          <cell r="Q69">
            <v>0</v>
          </cell>
        </row>
        <row r="70">
          <cell r="B70" t="str">
            <v>VAVE-SWI-069</v>
          </cell>
          <cell r="C70" t="str">
            <v>Backrest bolster support frame wire diameter to be reduce</v>
          </cell>
          <cell r="D70" t="str">
            <v>YFS</v>
          </cell>
          <cell r="E70" t="str">
            <v>Hector</v>
          </cell>
          <cell r="F70" t="str">
            <v>All</v>
          </cell>
          <cell r="G70" t="str">
            <v>NG</v>
          </cell>
          <cell r="I70">
            <v>1</v>
          </cell>
          <cell r="J70">
            <v>26200</v>
          </cell>
          <cell r="L70">
            <v>0</v>
          </cell>
          <cell r="O70">
            <v>0</v>
          </cell>
          <cell r="P70">
            <v>0</v>
          </cell>
          <cell r="Q70">
            <v>0</v>
          </cell>
        </row>
        <row r="71">
          <cell r="B71" t="str">
            <v>VAVE-SWI-070</v>
          </cell>
          <cell r="C71" t="str">
            <v xml:space="preserve">Localize Hector Airbag mounting bracket </v>
          </cell>
          <cell r="D71" t="str">
            <v>YFS</v>
          </cell>
          <cell r="E71" t="str">
            <v>Hector</v>
          </cell>
          <cell r="F71" t="str">
            <v>All</v>
          </cell>
          <cell r="G71" t="str">
            <v>TBD</v>
          </cell>
          <cell r="I71">
            <v>1</v>
          </cell>
          <cell r="J71">
            <v>26200</v>
          </cell>
          <cell r="K71">
            <v>5</v>
          </cell>
          <cell r="L71">
            <v>5</v>
          </cell>
          <cell r="M71">
            <v>0.3</v>
          </cell>
          <cell r="O71">
            <v>2.8124999999999997E-2</v>
          </cell>
          <cell r="P71">
            <v>300.5725190839695</v>
          </cell>
          <cell r="Q71" t="str">
            <v>Negative</v>
          </cell>
        </row>
        <row r="72">
          <cell r="B72" t="str">
            <v>VAVE-SWI-071</v>
          </cell>
          <cell r="C72" t="str">
            <v>Find alternate material for Platic parts</v>
          </cell>
          <cell r="D72" t="str">
            <v>YFS</v>
          </cell>
          <cell r="E72" t="str">
            <v>Hector</v>
          </cell>
          <cell r="F72" t="str">
            <v>All</v>
          </cell>
          <cell r="G72" t="str">
            <v>TBD</v>
          </cell>
          <cell r="I72">
            <v>1</v>
          </cell>
          <cell r="J72">
            <v>26200</v>
          </cell>
          <cell r="L72">
            <v>0</v>
          </cell>
          <cell r="O72">
            <v>0</v>
          </cell>
          <cell r="P72">
            <v>0</v>
          </cell>
          <cell r="Q72">
            <v>0</v>
          </cell>
        </row>
        <row r="73">
          <cell r="B73" t="str">
            <v>VAVE-SWI-072</v>
          </cell>
          <cell r="C73" t="str">
            <v>Alternate sourcing fabric trim (BMD)</v>
          </cell>
          <cell r="D73" t="str">
            <v>YFS</v>
          </cell>
          <cell r="E73" t="str">
            <v>Hector</v>
          </cell>
          <cell r="F73" t="str">
            <v>All</v>
          </cell>
          <cell r="G73" t="str">
            <v>TBD</v>
          </cell>
          <cell r="I73">
            <v>1</v>
          </cell>
          <cell r="J73">
            <v>26200</v>
          </cell>
          <cell r="L73">
            <v>0</v>
          </cell>
          <cell r="O73">
            <v>0</v>
          </cell>
          <cell r="P73">
            <v>0</v>
          </cell>
          <cell r="Q73">
            <v>0</v>
          </cell>
        </row>
        <row r="74">
          <cell r="B74" t="str">
            <v>VAVE-SWI-073</v>
          </cell>
          <cell r="C74" t="str">
            <v>Optimize all fabric trim material</v>
          </cell>
          <cell r="D74" t="str">
            <v>YFS</v>
          </cell>
          <cell r="E74" t="str">
            <v>Hector</v>
          </cell>
          <cell r="F74" t="str">
            <v>All</v>
          </cell>
          <cell r="G74" t="str">
            <v>TBD</v>
          </cell>
          <cell r="I74">
            <v>1</v>
          </cell>
          <cell r="J74">
            <v>26200</v>
          </cell>
          <cell r="L74">
            <v>0</v>
          </cell>
          <cell r="O74">
            <v>0</v>
          </cell>
          <cell r="P74">
            <v>0</v>
          </cell>
          <cell r="Q74">
            <v>0</v>
          </cell>
        </row>
        <row r="75">
          <cell r="B75" t="str">
            <v>VAVE-SWI-074</v>
          </cell>
          <cell r="C75" t="str">
            <v>Delete silencer cloth from backrest</v>
          </cell>
          <cell r="D75" t="str">
            <v>YFS</v>
          </cell>
          <cell r="E75" t="str">
            <v>Hector</v>
          </cell>
          <cell r="F75" t="str">
            <v>All</v>
          </cell>
          <cell r="G75" t="str">
            <v>NG</v>
          </cell>
          <cell r="I75">
            <v>1</v>
          </cell>
          <cell r="J75">
            <v>26200</v>
          </cell>
          <cell r="L75">
            <v>0</v>
          </cell>
          <cell r="O75">
            <v>0</v>
          </cell>
          <cell r="P75">
            <v>0</v>
          </cell>
          <cell r="Q75">
            <v>0</v>
          </cell>
        </row>
        <row r="76">
          <cell r="B76" t="str">
            <v>VAVE-SWI-075</v>
          </cell>
          <cell r="C76" t="str">
            <v>2nd and 3rd Row metal back panel --In Frame manufacturing process to be change from 
Hydraulic press to Manual press</v>
          </cell>
          <cell r="D76" t="str">
            <v>YFS</v>
          </cell>
          <cell r="E76" t="str">
            <v>Hector</v>
          </cell>
          <cell r="F76" t="str">
            <v>All</v>
          </cell>
          <cell r="G76" t="str">
            <v>TBD</v>
          </cell>
          <cell r="I76">
            <v>1</v>
          </cell>
          <cell r="J76">
            <v>26200</v>
          </cell>
          <cell r="L76">
            <v>0</v>
          </cell>
          <cell r="O76">
            <v>0</v>
          </cell>
          <cell r="P76">
            <v>0</v>
          </cell>
          <cell r="Q76">
            <v>0</v>
          </cell>
        </row>
        <row r="77">
          <cell r="B77" t="str">
            <v>VAVE-SWI-076</v>
          </cell>
          <cell r="C77" t="str">
            <v>Delete ventilation feature from LV3</v>
          </cell>
          <cell r="D77" t="str">
            <v>YFS</v>
          </cell>
          <cell r="E77" t="str">
            <v>Hector</v>
          </cell>
          <cell r="F77" t="str">
            <v>LV3</v>
          </cell>
          <cell r="G77" t="str">
            <v>TBD</v>
          </cell>
          <cell r="I77">
            <v>0.54744274809160309</v>
          </cell>
          <cell r="J77">
            <v>26200</v>
          </cell>
          <cell r="L77">
            <v>0</v>
          </cell>
          <cell r="O77">
            <v>0</v>
          </cell>
          <cell r="P77">
            <v>0</v>
          </cell>
          <cell r="Q77">
            <v>0</v>
          </cell>
        </row>
        <row r="78">
          <cell r="B78" t="str">
            <v>VAVE-SWI-077</v>
          </cell>
          <cell r="C78" t="str">
            <v>Change ventilated Insert PVC with muller lamination to Mesh foam lamination</v>
          </cell>
          <cell r="D78" t="str">
            <v>YFS</v>
          </cell>
          <cell r="E78" t="str">
            <v>Hector</v>
          </cell>
          <cell r="F78" t="str">
            <v>All</v>
          </cell>
          <cell r="G78" t="str">
            <v>TBD</v>
          </cell>
          <cell r="I78">
            <v>1</v>
          </cell>
          <cell r="J78">
            <v>26200</v>
          </cell>
          <cell r="L78">
            <v>0</v>
          </cell>
          <cell r="O78">
            <v>0</v>
          </cell>
          <cell r="P78">
            <v>0</v>
          </cell>
          <cell r="Q78">
            <v>0</v>
          </cell>
        </row>
        <row r="79">
          <cell r="B79" t="str">
            <v>VAVE-SWI-078</v>
          </cell>
          <cell r="C79" t="str">
            <v>Delete power Adjustment  from LV2 &amp; LV3</v>
          </cell>
          <cell r="D79" t="str">
            <v>YFS</v>
          </cell>
          <cell r="E79" t="str">
            <v>Hector</v>
          </cell>
          <cell r="F79" t="str">
            <v>LV2/LV3</v>
          </cell>
          <cell r="G79" t="str">
            <v>TBD</v>
          </cell>
          <cell r="I79">
            <v>0.58251908396946572</v>
          </cell>
          <cell r="J79">
            <v>26200</v>
          </cell>
          <cell r="L79">
            <v>0</v>
          </cell>
          <cell r="O79">
            <v>0</v>
          </cell>
          <cell r="P79">
            <v>0</v>
          </cell>
          <cell r="Q79">
            <v>0</v>
          </cell>
        </row>
        <row r="80">
          <cell r="B80" t="str">
            <v>VAVE-SWI-079</v>
          </cell>
          <cell r="C80" t="str">
            <v>Armrest delation from Lower varients</v>
          </cell>
          <cell r="D80" t="str">
            <v>YFS</v>
          </cell>
          <cell r="E80" t="str">
            <v>Hector</v>
          </cell>
          <cell r="F80" t="str">
            <v>LV0/LV1</v>
          </cell>
          <cell r="G80" t="str">
            <v>TBD</v>
          </cell>
          <cell r="I80">
            <v>6.3358778625954197E-3</v>
          </cell>
          <cell r="J80">
            <v>26200</v>
          </cell>
          <cell r="L80">
            <v>0</v>
          </cell>
          <cell r="O80">
            <v>0</v>
          </cell>
          <cell r="P80">
            <v>0</v>
          </cell>
          <cell r="Q80">
            <v>0</v>
          </cell>
        </row>
        <row r="81">
          <cell r="B81" t="str">
            <v>VAVE-SWI-080</v>
          </cell>
          <cell r="C81" t="str">
            <v>Delete fleece from backrest foam (anti squeal sprey)</v>
          </cell>
          <cell r="D81" t="str">
            <v>YFS</v>
          </cell>
          <cell r="E81" t="str">
            <v>Hector</v>
          </cell>
          <cell r="F81" t="str">
            <v>All</v>
          </cell>
          <cell r="G81" t="str">
            <v>NG</v>
          </cell>
          <cell r="I81">
            <v>1</v>
          </cell>
          <cell r="J81">
            <v>26200</v>
          </cell>
          <cell r="L81">
            <v>0</v>
          </cell>
          <cell r="O81">
            <v>0</v>
          </cell>
          <cell r="P81">
            <v>0</v>
          </cell>
          <cell r="Q81">
            <v>0</v>
          </cell>
        </row>
        <row r="82">
          <cell r="B82" t="str">
            <v>VAVE-SWI-081</v>
          </cell>
          <cell r="C82" t="str">
            <v>2nd row 60% seat - Rear outer side plastic cover deletion (Small part)</v>
          </cell>
          <cell r="D82" t="str">
            <v>YFS</v>
          </cell>
          <cell r="E82" t="str">
            <v>Hector</v>
          </cell>
          <cell r="F82" t="str">
            <v>All</v>
          </cell>
          <cell r="G82" t="str">
            <v>NG</v>
          </cell>
          <cell r="I82">
            <v>1</v>
          </cell>
          <cell r="J82">
            <v>26200</v>
          </cell>
          <cell r="K82">
            <v>5</v>
          </cell>
          <cell r="L82">
            <v>5</v>
          </cell>
          <cell r="O82">
            <v>0</v>
          </cell>
          <cell r="P82">
            <v>0</v>
          </cell>
          <cell r="Q82" t="str">
            <v>Positive</v>
          </cell>
        </row>
        <row r="83">
          <cell r="B83" t="str">
            <v>VAVE-SWI-082</v>
          </cell>
          <cell r="C83" t="str">
            <v>Commonize cup holder across all model</v>
          </cell>
          <cell r="D83" t="str">
            <v>YFS</v>
          </cell>
          <cell r="E83" t="str">
            <v>Hector</v>
          </cell>
          <cell r="F83" t="str">
            <v>All</v>
          </cell>
          <cell r="G83" t="str">
            <v>TBD</v>
          </cell>
          <cell r="I83">
            <v>1</v>
          </cell>
          <cell r="J83">
            <v>26200</v>
          </cell>
          <cell r="L83">
            <v>0</v>
          </cell>
          <cell r="O83">
            <v>0</v>
          </cell>
          <cell r="P83">
            <v>0</v>
          </cell>
          <cell r="Q83">
            <v>0</v>
          </cell>
        </row>
        <row r="84">
          <cell r="B84" t="str">
            <v>VAVE-SWI-083</v>
          </cell>
          <cell r="C84" t="str">
            <v>D90, Astor, ZSEV - Back penal PP sheet localization</v>
          </cell>
          <cell r="D84" t="str">
            <v>YFS</v>
          </cell>
          <cell r="E84" t="str">
            <v>Astor</v>
          </cell>
          <cell r="F84" t="str">
            <v>All</v>
          </cell>
          <cell r="G84" t="str">
            <v>TBD</v>
          </cell>
          <cell r="I84">
            <v>1</v>
          </cell>
          <cell r="J84">
            <v>15000</v>
          </cell>
          <cell r="K84">
            <v>50</v>
          </cell>
          <cell r="L84">
            <v>50</v>
          </cell>
          <cell r="M84">
            <v>0.1</v>
          </cell>
          <cell r="O84">
            <v>9.3749999999999997E-3</v>
          </cell>
          <cell r="P84">
            <v>17.5</v>
          </cell>
          <cell r="Q84" t="str">
            <v>Positive</v>
          </cell>
        </row>
        <row r="85">
          <cell r="B85" t="str">
            <v>VAVE-SWI-084</v>
          </cell>
          <cell r="C85" t="str">
            <v>Astor,ZSEV - Cancel EPP from Rear 100% cushion</v>
          </cell>
          <cell r="D85" t="str">
            <v>YFS</v>
          </cell>
          <cell r="E85" t="str">
            <v>Hector</v>
          </cell>
          <cell r="F85" t="str">
            <v>All</v>
          </cell>
          <cell r="G85" t="str">
            <v>TBD</v>
          </cell>
          <cell r="I85">
            <v>1</v>
          </cell>
          <cell r="J85">
            <v>26200</v>
          </cell>
          <cell r="L85">
            <v>0</v>
          </cell>
          <cell r="O85">
            <v>0</v>
          </cell>
          <cell r="P85">
            <v>0</v>
          </cell>
          <cell r="Q85">
            <v>0</v>
          </cell>
        </row>
        <row r="86">
          <cell r="B86" t="str">
            <v>VAVE-SWI-083.1</v>
          </cell>
          <cell r="C86" t="str">
            <v>D90, Astor, ZSEV - Back penal PP sheet localization</v>
          </cell>
          <cell r="D86" t="str">
            <v>YFS</v>
          </cell>
          <cell r="E86" t="str">
            <v>Model E</v>
          </cell>
          <cell r="F86" t="str">
            <v>All</v>
          </cell>
          <cell r="G86" t="str">
            <v>TBD</v>
          </cell>
          <cell r="I86">
            <v>1</v>
          </cell>
          <cell r="J86">
            <v>15000</v>
          </cell>
          <cell r="K86">
            <v>30</v>
          </cell>
          <cell r="L86">
            <v>50</v>
          </cell>
          <cell r="M86">
            <v>0.1</v>
          </cell>
          <cell r="O86">
            <v>9.3749999999999997E-3</v>
          </cell>
          <cell r="P86">
            <v>17.5</v>
          </cell>
          <cell r="Q86" t="str">
            <v>Positive</v>
          </cell>
        </row>
      </sheetData>
      <sheetData sheetId="9"/>
      <sheetData sheetId="10"/>
      <sheetData sheetId="11"/>
      <sheetData sheetId="12"/>
      <sheetData sheetId="13"/>
      <sheetData sheetId="14"/>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D214"/>
  <sheetViews>
    <sheetView tabSelected="1" zoomScale="10" zoomScaleNormal="80" workbookViewId="0">
      <pane ySplit="2" topLeftCell="A3" activePane="bottomLeft" state="frozen"/>
      <selection activeCell="AV1" sqref="AV1"/>
      <selection pane="bottomLeft" activeCell="AT21" sqref="AT21"/>
    </sheetView>
  </sheetViews>
  <sheetFormatPr defaultColWidth="9.140625" defaultRowHeight="15" outlineLevelCol="1" x14ac:dyDescent="0.25"/>
  <cols>
    <col min="1" max="1" width="7" style="4" customWidth="1"/>
    <col min="2" max="2" width="18.140625" style="4" customWidth="1"/>
    <col min="3" max="6" width="20" style="4" customWidth="1"/>
    <col min="7" max="10" width="60" style="4" customWidth="1" outlineLevel="1"/>
    <col min="11" max="11" width="60" style="4" customWidth="1"/>
    <col min="12" max="15" width="60" style="4" customWidth="1" outlineLevel="1"/>
    <col min="16" max="27" width="30" style="4" customWidth="1" outlineLevel="1"/>
    <col min="28" max="28" width="22.42578125" style="17" bestFit="1" customWidth="1" outlineLevel="1"/>
    <col min="29" max="29" width="30" style="4" customWidth="1" outlineLevel="1"/>
    <col min="30" max="30" width="14.42578125" style="4" customWidth="1" outlineLevel="1"/>
    <col min="31" max="31" width="36.42578125" style="4" customWidth="1" outlineLevel="1"/>
    <col min="32" max="32" width="24.28515625" style="4" customWidth="1" outlineLevel="1"/>
    <col min="33" max="33" width="27.5703125" style="4" customWidth="1" outlineLevel="1"/>
    <col min="34" max="34" width="13.5703125" style="4" customWidth="1"/>
    <col min="35" max="35" width="13" style="4" bestFit="1" customWidth="1"/>
    <col min="36" max="36" width="15.85546875" style="4" bestFit="1" customWidth="1"/>
    <col min="37" max="37" width="71.140625" style="4" customWidth="1"/>
    <col min="38" max="38" width="66.85546875" style="4" customWidth="1"/>
    <col min="39" max="39" width="14.5703125" style="4" customWidth="1"/>
    <col min="40" max="40" width="13.42578125" style="4" customWidth="1"/>
    <col min="41" max="41" width="19.85546875" style="11" customWidth="1"/>
    <col min="42" max="42" width="12.140625" style="4" bestFit="1" customWidth="1"/>
    <col min="43" max="43" width="10.5703125" style="4" bestFit="1" customWidth="1"/>
    <col min="44" max="44" width="13.7109375" style="4" bestFit="1" customWidth="1"/>
    <col min="45" max="45" width="20.140625" style="4" customWidth="1"/>
    <col min="46" max="46" width="13.7109375" style="4" customWidth="1"/>
    <col min="47" max="47" width="21.28515625" style="4" customWidth="1"/>
    <col min="48" max="48" width="13.85546875" style="4" bestFit="1" customWidth="1"/>
    <col min="49" max="49" width="14" style="4" customWidth="1"/>
    <col min="50" max="50" width="20.140625" style="4" customWidth="1"/>
    <col min="51" max="51" width="20.7109375" style="4" customWidth="1"/>
    <col min="52" max="52" width="25.42578125" style="4" customWidth="1"/>
    <col min="53" max="53" width="22.42578125" style="4" customWidth="1"/>
    <col min="54" max="54" width="13" style="4" customWidth="1"/>
    <col min="55" max="55" width="24.5703125" style="4" customWidth="1"/>
    <col min="56" max="56" width="23.85546875" style="4" customWidth="1"/>
    <col min="57" max="16384" width="9.140625" style="4"/>
  </cols>
  <sheetData>
    <row r="1" spans="1:56" s="60" customFormat="1" ht="30" x14ac:dyDescent="0.25">
      <c r="A1" s="1" t="s">
        <v>0</v>
      </c>
      <c r="B1" s="1" t="s">
        <v>1</v>
      </c>
      <c r="C1" s="1" t="s">
        <v>2</v>
      </c>
      <c r="D1" s="1" t="s">
        <v>3</v>
      </c>
      <c r="E1" s="1" t="s">
        <v>2255</v>
      </c>
      <c r="F1" s="1" t="s">
        <v>2256</v>
      </c>
      <c r="G1" s="1" t="s">
        <v>2257</v>
      </c>
      <c r="H1" s="1" t="s">
        <v>4</v>
      </c>
      <c r="I1" s="1" t="s">
        <v>2258</v>
      </c>
      <c r="J1" s="1" t="s">
        <v>2259</v>
      </c>
      <c r="K1" s="3" t="s">
        <v>5</v>
      </c>
      <c r="L1" s="1" t="s">
        <v>2260</v>
      </c>
      <c r="M1" s="1" t="s">
        <v>6</v>
      </c>
      <c r="N1" s="1" t="s">
        <v>7</v>
      </c>
      <c r="O1" s="1" t="s">
        <v>8</v>
      </c>
      <c r="P1" s="1" t="s">
        <v>9</v>
      </c>
      <c r="Q1" s="1" t="s">
        <v>10</v>
      </c>
      <c r="R1" s="1" t="s">
        <v>11</v>
      </c>
      <c r="S1" s="1" t="s">
        <v>12</v>
      </c>
      <c r="T1" s="1" t="s">
        <v>13</v>
      </c>
      <c r="U1" s="1" t="s">
        <v>14</v>
      </c>
      <c r="V1" s="1" t="s">
        <v>15</v>
      </c>
      <c r="W1" s="1" t="s">
        <v>16</v>
      </c>
      <c r="X1" s="1" t="s">
        <v>17</v>
      </c>
      <c r="Y1" s="1" t="s">
        <v>2261</v>
      </c>
      <c r="Z1" s="1" t="s">
        <v>18</v>
      </c>
      <c r="AA1" s="1" t="s">
        <v>19</v>
      </c>
      <c r="AB1" s="1" t="s">
        <v>20</v>
      </c>
      <c r="AC1" s="1" t="s">
        <v>21</v>
      </c>
      <c r="AD1" s="1" t="s">
        <v>22</v>
      </c>
      <c r="AE1" s="1" t="s">
        <v>23</v>
      </c>
      <c r="AF1" s="1" t="s">
        <v>24</v>
      </c>
      <c r="AG1" s="1" t="s">
        <v>25</v>
      </c>
      <c r="AH1" s="61" t="s">
        <v>26</v>
      </c>
      <c r="AI1" s="61" t="s">
        <v>27</v>
      </c>
      <c r="AJ1" s="61" t="s">
        <v>28</v>
      </c>
      <c r="AK1" s="61" t="s">
        <v>29</v>
      </c>
      <c r="AL1" s="61" t="s">
        <v>30</v>
      </c>
      <c r="AM1" s="61" t="s">
        <v>31</v>
      </c>
      <c r="AN1" s="61" t="s">
        <v>32</v>
      </c>
      <c r="AO1" s="62" t="s">
        <v>33</v>
      </c>
      <c r="AP1" s="63" t="s">
        <v>34</v>
      </c>
      <c r="AQ1" s="64" t="s">
        <v>35</v>
      </c>
      <c r="AR1" s="64" t="s">
        <v>36</v>
      </c>
      <c r="AS1" s="65" t="s">
        <v>37</v>
      </c>
      <c r="AT1" s="64" t="s">
        <v>38</v>
      </c>
      <c r="AU1" s="65" t="s">
        <v>39</v>
      </c>
      <c r="AV1" s="66" t="s">
        <v>40</v>
      </c>
      <c r="AW1" s="65" t="s">
        <v>41</v>
      </c>
      <c r="AX1" s="67" t="s">
        <v>42</v>
      </c>
      <c r="AY1" s="67" t="s">
        <v>43</v>
      </c>
      <c r="AZ1" s="68" t="s">
        <v>44</v>
      </c>
      <c r="BA1" s="68" t="s">
        <v>45</v>
      </c>
      <c r="BB1" s="68" t="s">
        <v>46</v>
      </c>
      <c r="BC1" s="68" t="s">
        <v>47</v>
      </c>
      <c r="BD1" s="68" t="s">
        <v>48</v>
      </c>
    </row>
    <row r="2" spans="1:56" ht="30" customHeight="1" x14ac:dyDescent="0.25">
      <c r="A2" s="1" t="s">
        <v>0</v>
      </c>
      <c r="B2" s="2" t="s">
        <v>50</v>
      </c>
      <c r="C2" s="2">
        <v>0.03</v>
      </c>
      <c r="D2" s="2">
        <f ca="1">RANDBETWEEN(40,150)</f>
        <v>68</v>
      </c>
      <c r="E2" s="2"/>
      <c r="F2" s="2"/>
      <c r="G2" s="22" t="s">
        <v>2254</v>
      </c>
      <c r="H2" s="22" t="s">
        <v>2071</v>
      </c>
      <c r="I2" s="22" t="s">
        <v>51</v>
      </c>
      <c r="J2" s="22" t="s">
        <v>52</v>
      </c>
      <c r="K2" s="22" t="s">
        <v>53</v>
      </c>
      <c r="L2" s="22" t="s">
        <v>54</v>
      </c>
      <c r="M2" s="22" t="s">
        <v>55</v>
      </c>
      <c r="N2" s="22" t="s">
        <v>56</v>
      </c>
      <c r="O2" s="22"/>
      <c r="P2" s="2" t="s">
        <v>57</v>
      </c>
      <c r="Q2" s="2" t="s">
        <v>58</v>
      </c>
      <c r="R2" s="2" t="s">
        <v>57</v>
      </c>
      <c r="S2" s="2" t="s">
        <v>57</v>
      </c>
      <c r="T2" s="2" t="s">
        <v>58</v>
      </c>
      <c r="U2" s="2" t="s">
        <v>58</v>
      </c>
      <c r="V2" s="2" t="s">
        <v>58</v>
      </c>
      <c r="W2" s="2" t="s">
        <v>58</v>
      </c>
      <c r="X2" s="2" t="s">
        <v>57</v>
      </c>
      <c r="Y2" s="23"/>
      <c r="Z2" s="23"/>
      <c r="AA2" s="23"/>
      <c r="AB2" s="69" t="s">
        <v>59</v>
      </c>
      <c r="AC2" s="2" t="s">
        <v>57</v>
      </c>
      <c r="AD2" s="22"/>
      <c r="AE2" s="2" t="s">
        <v>57</v>
      </c>
      <c r="AF2" s="22"/>
      <c r="AG2" s="22"/>
      <c r="AH2" s="10">
        <v>4</v>
      </c>
      <c r="AI2" s="18" t="s">
        <v>68</v>
      </c>
      <c r="AJ2" s="10"/>
      <c r="AK2" s="21" t="s">
        <v>2073</v>
      </c>
      <c r="AL2" s="21" t="s">
        <v>1375</v>
      </c>
      <c r="AM2" s="13" t="s">
        <v>2074</v>
      </c>
      <c r="AN2" s="10" t="s">
        <v>130</v>
      </c>
      <c r="AO2" s="12" t="s">
        <v>70</v>
      </c>
      <c r="AP2" s="10" t="s">
        <v>633</v>
      </c>
      <c r="AQ2" s="10"/>
      <c r="AR2" s="10"/>
      <c r="AS2" s="10"/>
      <c r="AT2" s="10"/>
      <c r="AU2" s="10"/>
      <c r="AV2" s="12"/>
      <c r="AW2" s="10"/>
      <c r="AX2" s="10"/>
      <c r="AY2" s="10"/>
      <c r="AZ2" s="10"/>
      <c r="BA2" s="10"/>
      <c r="BB2" s="10"/>
      <c r="BC2" s="10"/>
      <c r="BD2" s="10"/>
    </row>
    <row r="3" spans="1:56" ht="120" customHeight="1" x14ac:dyDescent="0.25">
      <c r="A3" s="1" t="s">
        <v>0</v>
      </c>
      <c r="B3" s="2" t="s">
        <v>60</v>
      </c>
      <c r="C3" s="2">
        <v>1.7999999999999999E-2</v>
      </c>
      <c r="D3" s="2">
        <f t="shared" ref="D3:D66" ca="1" si="0">RANDBETWEEN(40,150)</f>
        <v>130</v>
      </c>
      <c r="E3" s="2"/>
      <c r="F3" s="2"/>
      <c r="G3" s="22" t="s">
        <v>2072</v>
      </c>
      <c r="H3" s="22" t="s">
        <v>61</v>
      </c>
      <c r="I3" s="22" t="s">
        <v>62</v>
      </c>
      <c r="J3" s="22" t="s">
        <v>63</v>
      </c>
      <c r="K3" s="22" t="s">
        <v>64</v>
      </c>
      <c r="L3" s="22" t="s">
        <v>65</v>
      </c>
      <c r="M3" s="22" t="s">
        <v>66</v>
      </c>
      <c r="N3" s="22" t="s">
        <v>67</v>
      </c>
      <c r="O3" s="22"/>
      <c r="P3" s="2" t="s">
        <v>57</v>
      </c>
      <c r="Q3" s="2" t="s">
        <v>57</v>
      </c>
      <c r="R3" s="2" t="s">
        <v>57</v>
      </c>
      <c r="S3" s="2" t="s">
        <v>58</v>
      </c>
      <c r="T3" s="2" t="s">
        <v>57</v>
      </c>
      <c r="U3" s="2" t="s">
        <v>58</v>
      </c>
      <c r="V3" s="2" t="s">
        <v>58</v>
      </c>
      <c r="W3" s="2" t="s">
        <v>58</v>
      </c>
      <c r="X3" s="2" t="s">
        <v>57</v>
      </c>
      <c r="Y3" s="23"/>
      <c r="Z3" s="23"/>
      <c r="AA3" s="23"/>
      <c r="AB3" s="69" t="s">
        <v>59</v>
      </c>
      <c r="AC3" s="2" t="s">
        <v>57</v>
      </c>
      <c r="AD3" s="22"/>
      <c r="AE3" s="2" t="s">
        <v>57</v>
      </c>
      <c r="AF3" s="22"/>
      <c r="AG3" s="22"/>
      <c r="AH3" s="10">
        <v>3</v>
      </c>
      <c r="AI3" s="18" t="s">
        <v>68</v>
      </c>
      <c r="AJ3" s="10" t="s">
        <v>1749</v>
      </c>
      <c r="AK3" s="21" t="s">
        <v>69</v>
      </c>
      <c r="AL3" s="21" t="s">
        <v>70</v>
      </c>
      <c r="AM3" s="13" t="s">
        <v>70</v>
      </c>
      <c r="AN3" s="10" t="s">
        <v>70</v>
      </c>
      <c r="AO3" s="12" t="s">
        <v>70</v>
      </c>
      <c r="AP3" s="10" t="s">
        <v>633</v>
      </c>
      <c r="AQ3" s="10">
        <v>1</v>
      </c>
      <c r="AR3" s="10"/>
      <c r="AS3" s="10"/>
      <c r="AT3" s="10">
        <v>4.53</v>
      </c>
      <c r="AU3" s="10"/>
      <c r="AV3" s="12">
        <v>45474</v>
      </c>
      <c r="AW3" s="10"/>
      <c r="AX3" s="10"/>
      <c r="AY3" s="10"/>
      <c r="AZ3" s="10" t="s">
        <v>920</v>
      </c>
      <c r="BA3" s="10" t="s">
        <v>70</v>
      </c>
      <c r="BB3" s="10" t="s">
        <v>70</v>
      </c>
      <c r="BC3" s="10" t="s">
        <v>2075</v>
      </c>
      <c r="BD3" s="10" t="s">
        <v>920</v>
      </c>
    </row>
    <row r="4" spans="1:56" ht="120" customHeight="1" x14ac:dyDescent="0.25">
      <c r="A4" s="1" t="s">
        <v>0</v>
      </c>
      <c r="B4" s="2" t="s">
        <v>71</v>
      </c>
      <c r="C4" s="2">
        <v>0.02</v>
      </c>
      <c r="D4" s="2">
        <f t="shared" ca="1" si="0"/>
        <v>126</v>
      </c>
      <c r="E4" s="2"/>
      <c r="F4" s="2"/>
      <c r="G4" s="22" t="s">
        <v>72</v>
      </c>
      <c r="H4" s="22" t="s">
        <v>73</v>
      </c>
      <c r="I4" s="22" t="s">
        <v>74</v>
      </c>
      <c r="J4" s="22" t="s">
        <v>74</v>
      </c>
      <c r="K4" s="22" t="s">
        <v>75</v>
      </c>
      <c r="L4" s="22" t="s">
        <v>76</v>
      </c>
      <c r="M4" s="22" t="s">
        <v>66</v>
      </c>
      <c r="N4" s="22" t="s">
        <v>77</v>
      </c>
      <c r="O4" s="22"/>
      <c r="P4" s="2" t="s">
        <v>57</v>
      </c>
      <c r="Q4" s="2" t="s">
        <v>57</v>
      </c>
      <c r="R4" s="2" t="s">
        <v>58</v>
      </c>
      <c r="S4" s="2" t="s">
        <v>57</v>
      </c>
      <c r="T4" s="2" t="s">
        <v>58</v>
      </c>
      <c r="U4" s="2" t="s">
        <v>58</v>
      </c>
      <c r="V4" s="2" t="s">
        <v>58</v>
      </c>
      <c r="W4" s="2" t="s">
        <v>58</v>
      </c>
      <c r="X4" s="2" t="s">
        <v>57</v>
      </c>
      <c r="Y4" s="23"/>
      <c r="Z4" s="23"/>
      <c r="AA4" s="23"/>
      <c r="AB4" s="69" t="s">
        <v>59</v>
      </c>
      <c r="AC4" s="2" t="s">
        <v>57</v>
      </c>
      <c r="AD4" s="22"/>
      <c r="AE4" s="2" t="s">
        <v>57</v>
      </c>
      <c r="AF4" s="22"/>
      <c r="AG4" s="22"/>
      <c r="AH4" s="10">
        <v>4</v>
      </c>
      <c r="AI4" s="18" t="s">
        <v>68</v>
      </c>
      <c r="AJ4" s="10"/>
      <c r="AK4" s="21" t="s">
        <v>2076</v>
      </c>
      <c r="AL4" s="21" t="s">
        <v>70</v>
      </c>
      <c r="AM4" s="13" t="s">
        <v>70</v>
      </c>
      <c r="AN4" s="10" t="s">
        <v>70</v>
      </c>
      <c r="AO4" s="12" t="s">
        <v>70</v>
      </c>
      <c r="AP4" s="10" t="s">
        <v>289</v>
      </c>
      <c r="AQ4" s="10">
        <v>1</v>
      </c>
      <c r="AR4" s="10"/>
      <c r="AS4" s="10">
        <v>2.86</v>
      </c>
      <c r="AT4" s="10">
        <v>2.86</v>
      </c>
      <c r="AU4" s="10"/>
      <c r="AV4" s="12">
        <v>45627</v>
      </c>
      <c r="AW4" s="10">
        <v>0.08</v>
      </c>
      <c r="AX4" s="10"/>
      <c r="AY4" s="10"/>
      <c r="AZ4" s="10" t="s">
        <v>68</v>
      </c>
      <c r="BA4" s="10"/>
      <c r="BB4" s="10"/>
      <c r="BC4" s="10"/>
      <c r="BD4" s="10" t="s">
        <v>68</v>
      </c>
    </row>
    <row r="5" spans="1:56" ht="120" customHeight="1" x14ac:dyDescent="0.25">
      <c r="A5" s="1" t="s">
        <v>0</v>
      </c>
      <c r="B5" s="2" t="s">
        <v>78</v>
      </c>
      <c r="C5" s="2">
        <v>7.0000000000000007E-2</v>
      </c>
      <c r="D5" s="2">
        <f t="shared" ca="1" si="0"/>
        <v>124</v>
      </c>
      <c r="E5" s="2"/>
      <c r="F5" s="2"/>
      <c r="G5" s="22" t="s">
        <v>79</v>
      </c>
      <c r="H5" s="22" t="s">
        <v>80</v>
      </c>
      <c r="I5" s="22" t="s">
        <v>81</v>
      </c>
      <c r="J5" s="22" t="s">
        <v>81</v>
      </c>
      <c r="K5" s="22" t="s">
        <v>82</v>
      </c>
      <c r="L5" s="22" t="s">
        <v>83</v>
      </c>
      <c r="M5" s="22" t="s">
        <v>84</v>
      </c>
      <c r="N5" s="22" t="s">
        <v>85</v>
      </c>
      <c r="O5" s="22"/>
      <c r="P5" s="2" t="s">
        <v>58</v>
      </c>
      <c r="Q5" s="2" t="s">
        <v>57</v>
      </c>
      <c r="R5" s="2" t="s">
        <v>58</v>
      </c>
      <c r="S5" s="2" t="s">
        <v>58</v>
      </c>
      <c r="T5" s="2" t="s">
        <v>58</v>
      </c>
      <c r="U5" s="2" t="s">
        <v>58</v>
      </c>
      <c r="V5" s="2" t="s">
        <v>58</v>
      </c>
      <c r="W5" s="2" t="s">
        <v>58</v>
      </c>
      <c r="X5" s="2" t="s">
        <v>57</v>
      </c>
      <c r="Y5" s="23"/>
      <c r="Z5" s="23"/>
      <c r="AA5" s="23"/>
      <c r="AB5" s="69" t="s">
        <v>59</v>
      </c>
      <c r="AC5" s="2" t="s">
        <v>57</v>
      </c>
      <c r="AD5" s="22"/>
      <c r="AE5" s="2" t="s">
        <v>57</v>
      </c>
      <c r="AF5" s="22"/>
      <c r="AG5" s="22"/>
      <c r="AH5" s="10">
        <v>3</v>
      </c>
      <c r="AI5" s="18" t="s">
        <v>68</v>
      </c>
      <c r="AJ5" s="10"/>
      <c r="AK5" s="21" t="s">
        <v>2077</v>
      </c>
      <c r="AL5" s="21" t="s">
        <v>70</v>
      </c>
      <c r="AM5" s="13" t="s">
        <v>70</v>
      </c>
      <c r="AN5" s="10" t="s">
        <v>70</v>
      </c>
      <c r="AO5" s="12" t="s">
        <v>70</v>
      </c>
      <c r="AP5" s="10" t="s">
        <v>289</v>
      </c>
      <c r="AQ5" s="10"/>
      <c r="AR5" s="10"/>
      <c r="AS5" s="10"/>
      <c r="AT5" s="10"/>
      <c r="AU5" s="10"/>
      <c r="AV5" s="12">
        <v>45474</v>
      </c>
      <c r="AW5" s="10"/>
      <c r="AX5" s="10"/>
      <c r="AY5" s="10"/>
      <c r="AZ5" s="10"/>
      <c r="BA5" s="10"/>
      <c r="BB5" s="10"/>
      <c r="BC5" s="10"/>
      <c r="BD5" s="10"/>
    </row>
    <row r="6" spans="1:56" ht="120" customHeight="1" x14ac:dyDescent="0.25">
      <c r="A6" s="1" t="s">
        <v>0</v>
      </c>
      <c r="B6" s="2" t="s">
        <v>86</v>
      </c>
      <c r="C6" s="2">
        <v>0.02</v>
      </c>
      <c r="D6" s="2">
        <f t="shared" ca="1" si="0"/>
        <v>135</v>
      </c>
      <c r="E6" s="2"/>
      <c r="F6" s="2"/>
      <c r="G6" s="22" t="s">
        <v>87</v>
      </c>
      <c r="H6" s="22" t="s">
        <v>88</v>
      </c>
      <c r="I6" s="22" t="s">
        <v>89</v>
      </c>
      <c r="J6" s="22" t="s">
        <v>89</v>
      </c>
      <c r="K6" s="22" t="s">
        <v>90</v>
      </c>
      <c r="L6" s="22" t="s">
        <v>91</v>
      </c>
      <c r="M6" s="22" t="s">
        <v>66</v>
      </c>
      <c r="N6" s="22" t="s">
        <v>92</v>
      </c>
      <c r="O6" s="22"/>
      <c r="P6" s="2" t="s">
        <v>57</v>
      </c>
      <c r="Q6" s="2" t="s">
        <v>57</v>
      </c>
      <c r="R6" s="2" t="s">
        <v>58</v>
      </c>
      <c r="S6" s="2" t="s">
        <v>57</v>
      </c>
      <c r="T6" s="2" t="s">
        <v>58</v>
      </c>
      <c r="U6" s="2" t="s">
        <v>58</v>
      </c>
      <c r="V6" s="2" t="s">
        <v>58</v>
      </c>
      <c r="W6" s="2" t="s">
        <v>58</v>
      </c>
      <c r="X6" s="2" t="s">
        <v>57</v>
      </c>
      <c r="Y6" s="23"/>
      <c r="Z6" s="23"/>
      <c r="AA6" s="23"/>
      <c r="AB6" s="69" t="s">
        <v>59</v>
      </c>
      <c r="AC6" s="2" t="s">
        <v>57</v>
      </c>
      <c r="AD6" s="22"/>
      <c r="AE6" s="2" t="s">
        <v>57</v>
      </c>
      <c r="AF6" s="22"/>
      <c r="AG6" s="22"/>
      <c r="AH6" s="10" t="s">
        <v>1009</v>
      </c>
      <c r="AI6" s="18" t="s">
        <v>68</v>
      </c>
      <c r="AJ6" s="10"/>
      <c r="AK6" s="21" t="s">
        <v>2078</v>
      </c>
      <c r="AL6" s="21" t="s">
        <v>2079</v>
      </c>
      <c r="AM6" s="13" t="s">
        <v>1051</v>
      </c>
      <c r="AN6" s="10" t="s">
        <v>1052</v>
      </c>
      <c r="AO6" s="12">
        <v>45254</v>
      </c>
      <c r="AP6" s="10" t="s">
        <v>289</v>
      </c>
      <c r="AQ6" s="10"/>
      <c r="AR6" s="10">
        <v>40500</v>
      </c>
      <c r="AS6" s="10"/>
      <c r="AT6" s="10"/>
      <c r="AU6" s="10"/>
      <c r="AV6" s="12">
        <v>45474</v>
      </c>
      <c r="AW6" s="10"/>
      <c r="AX6" s="10"/>
      <c r="AY6" s="10"/>
      <c r="AZ6" s="10"/>
      <c r="BA6" s="10"/>
      <c r="BB6" s="10"/>
      <c r="BC6" s="10"/>
      <c r="BD6" s="10"/>
    </row>
    <row r="7" spans="1:56" ht="120" customHeight="1" x14ac:dyDescent="0.25">
      <c r="A7" s="1" t="s">
        <v>0</v>
      </c>
      <c r="B7" s="2" t="s">
        <v>93</v>
      </c>
      <c r="C7" s="2">
        <v>0.42099999999999999</v>
      </c>
      <c r="D7" s="2">
        <f t="shared" ca="1" si="0"/>
        <v>50</v>
      </c>
      <c r="E7" s="2"/>
      <c r="F7" s="2"/>
      <c r="G7" s="22" t="s">
        <v>94</v>
      </c>
      <c r="H7" s="22" t="s">
        <v>95</v>
      </c>
      <c r="I7" s="22" t="s">
        <v>96</v>
      </c>
      <c r="J7" s="22" t="s">
        <v>96</v>
      </c>
      <c r="K7" s="22" t="s">
        <v>97</v>
      </c>
      <c r="L7" s="22" t="s">
        <v>98</v>
      </c>
      <c r="M7" s="22" t="s">
        <v>66</v>
      </c>
      <c r="N7" s="22" t="s">
        <v>99</v>
      </c>
      <c r="O7" s="22"/>
      <c r="P7" s="2" t="s">
        <v>58</v>
      </c>
      <c r="Q7" s="2" t="s">
        <v>57</v>
      </c>
      <c r="R7" s="2" t="s">
        <v>58</v>
      </c>
      <c r="S7" s="2" t="s">
        <v>58</v>
      </c>
      <c r="T7" s="2" t="s">
        <v>58</v>
      </c>
      <c r="U7" s="2" t="s">
        <v>58</v>
      </c>
      <c r="V7" s="2" t="s">
        <v>58</v>
      </c>
      <c r="W7" s="2" t="s">
        <v>58</v>
      </c>
      <c r="X7" s="2" t="s">
        <v>58</v>
      </c>
      <c r="Y7" s="23"/>
      <c r="Z7" s="23"/>
      <c r="AA7" s="23"/>
      <c r="AB7" s="69" t="s">
        <v>59</v>
      </c>
      <c r="AC7" s="2" t="s">
        <v>57</v>
      </c>
      <c r="AD7" s="22"/>
      <c r="AE7" s="2" t="s">
        <v>57</v>
      </c>
      <c r="AF7" s="22"/>
      <c r="AG7" s="22"/>
      <c r="AH7" s="10">
        <v>2</v>
      </c>
      <c r="AI7" s="18" t="s">
        <v>68</v>
      </c>
      <c r="AJ7" s="10"/>
      <c r="AK7" s="21" t="s">
        <v>2080</v>
      </c>
      <c r="AL7" s="21" t="s">
        <v>70</v>
      </c>
      <c r="AM7" s="13" t="s">
        <v>70</v>
      </c>
      <c r="AN7" s="10" t="s">
        <v>70</v>
      </c>
      <c r="AO7" s="12" t="s">
        <v>70</v>
      </c>
      <c r="AP7" s="10" t="s">
        <v>633</v>
      </c>
      <c r="AQ7" s="10"/>
      <c r="AR7" s="10"/>
      <c r="AS7" s="10"/>
      <c r="AT7" s="10"/>
      <c r="AU7" s="10"/>
      <c r="AV7" s="12">
        <v>45627</v>
      </c>
      <c r="AW7" s="10"/>
      <c r="AX7" s="10"/>
      <c r="AY7" s="10"/>
      <c r="AZ7" s="10"/>
      <c r="BA7" s="10"/>
      <c r="BB7" s="10"/>
      <c r="BC7" s="10"/>
      <c r="BD7" s="10"/>
    </row>
    <row r="8" spans="1:56" ht="120" customHeight="1" x14ac:dyDescent="0.25">
      <c r="A8" s="1" t="s">
        <v>0</v>
      </c>
      <c r="B8" s="2" t="s">
        <v>100</v>
      </c>
      <c r="C8" s="2">
        <v>0.08</v>
      </c>
      <c r="D8" s="2">
        <f t="shared" ca="1" si="0"/>
        <v>115</v>
      </c>
      <c r="E8" s="2"/>
      <c r="F8" s="2"/>
      <c r="G8" s="22" t="s">
        <v>101</v>
      </c>
      <c r="H8" s="22" t="s">
        <v>102</v>
      </c>
      <c r="I8" s="22" t="s">
        <v>103</v>
      </c>
      <c r="J8" s="22" t="s">
        <v>103</v>
      </c>
      <c r="K8" s="22" t="s">
        <v>104</v>
      </c>
      <c r="L8" s="22" t="s">
        <v>105</v>
      </c>
      <c r="M8" s="22" t="s">
        <v>106</v>
      </c>
      <c r="N8" s="22" t="s">
        <v>107</v>
      </c>
      <c r="O8" s="22"/>
      <c r="P8" s="2" t="s">
        <v>57</v>
      </c>
      <c r="Q8" s="2" t="s">
        <v>57</v>
      </c>
      <c r="R8" s="2" t="s">
        <v>58</v>
      </c>
      <c r="S8" s="2" t="s">
        <v>57</v>
      </c>
      <c r="T8" s="2" t="s">
        <v>58</v>
      </c>
      <c r="U8" s="2" t="s">
        <v>58</v>
      </c>
      <c r="V8" s="2" t="s">
        <v>58</v>
      </c>
      <c r="W8" s="2" t="s">
        <v>57</v>
      </c>
      <c r="X8" s="2" t="s">
        <v>57</v>
      </c>
      <c r="Y8" s="23"/>
      <c r="Z8" s="23"/>
      <c r="AA8" s="23"/>
      <c r="AB8" s="69" t="s">
        <v>59</v>
      </c>
      <c r="AC8" s="2" t="s">
        <v>57</v>
      </c>
      <c r="AD8" s="22"/>
      <c r="AE8" s="2" t="s">
        <v>57</v>
      </c>
      <c r="AF8" s="22"/>
      <c r="AG8" s="22"/>
      <c r="AH8" s="10" t="s">
        <v>797</v>
      </c>
      <c r="AI8" s="19" t="s">
        <v>920</v>
      </c>
      <c r="AJ8" s="10"/>
      <c r="AK8" s="21" t="s">
        <v>108</v>
      </c>
      <c r="AL8" s="21" t="s">
        <v>109</v>
      </c>
      <c r="AM8" s="13" t="s">
        <v>2081</v>
      </c>
      <c r="AN8" s="10" t="s">
        <v>130</v>
      </c>
      <c r="AO8" s="12">
        <v>45460</v>
      </c>
      <c r="AP8" s="10" t="s">
        <v>289</v>
      </c>
      <c r="AQ8" s="10">
        <v>1</v>
      </c>
      <c r="AR8" s="10"/>
      <c r="AS8" s="10"/>
      <c r="AT8" s="10">
        <v>26.13</v>
      </c>
      <c r="AU8" s="10"/>
      <c r="AV8" s="12">
        <v>45474</v>
      </c>
      <c r="AW8" s="10"/>
      <c r="AX8" s="10"/>
      <c r="AY8" s="10"/>
      <c r="AZ8" s="10" t="s">
        <v>920</v>
      </c>
      <c r="BA8" s="10" t="s">
        <v>70</v>
      </c>
      <c r="BB8" s="10" t="s">
        <v>920</v>
      </c>
      <c r="BC8" s="10" t="s">
        <v>920</v>
      </c>
      <c r="BD8" s="10" t="s">
        <v>632</v>
      </c>
    </row>
    <row r="9" spans="1:56" ht="120" customHeight="1" x14ac:dyDescent="0.25">
      <c r="A9" s="1" t="s">
        <v>0</v>
      </c>
      <c r="B9" s="2" t="s">
        <v>110</v>
      </c>
      <c r="C9" s="2">
        <v>1.6E-2</v>
      </c>
      <c r="D9" s="2">
        <f t="shared" ca="1" si="0"/>
        <v>99</v>
      </c>
      <c r="E9" s="2"/>
      <c r="F9" s="2"/>
      <c r="G9" s="22" t="s">
        <v>111</v>
      </c>
      <c r="H9" s="22" t="s">
        <v>112</v>
      </c>
      <c r="I9" s="22" t="s">
        <v>113</v>
      </c>
      <c r="J9" s="22" t="s">
        <v>114</v>
      </c>
      <c r="K9" s="22" t="s">
        <v>115</v>
      </c>
      <c r="L9" s="22" t="s">
        <v>116</v>
      </c>
      <c r="M9" s="22" t="s">
        <v>117</v>
      </c>
      <c r="N9" s="22" t="s">
        <v>118</v>
      </c>
      <c r="O9" s="22"/>
      <c r="P9" s="2" t="s">
        <v>57</v>
      </c>
      <c r="Q9" s="2" t="s">
        <v>57</v>
      </c>
      <c r="R9" s="2" t="s">
        <v>57</v>
      </c>
      <c r="S9" s="2" t="s">
        <v>57</v>
      </c>
      <c r="T9" s="2" t="s">
        <v>58</v>
      </c>
      <c r="U9" s="2" t="s">
        <v>58</v>
      </c>
      <c r="V9" s="2" t="s">
        <v>58</v>
      </c>
      <c r="W9" s="2" t="s">
        <v>57</v>
      </c>
      <c r="X9" s="2" t="s">
        <v>58</v>
      </c>
      <c r="Y9" s="23"/>
      <c r="Z9" s="23"/>
      <c r="AA9" s="23"/>
      <c r="AB9" s="69" t="s">
        <v>59</v>
      </c>
      <c r="AC9" s="2" t="s">
        <v>57</v>
      </c>
      <c r="AD9" s="22"/>
      <c r="AE9" s="2" t="s">
        <v>57</v>
      </c>
      <c r="AF9" s="22"/>
      <c r="AG9" s="22"/>
      <c r="AH9" s="10">
        <v>2</v>
      </c>
      <c r="AI9" s="18" t="s">
        <v>68</v>
      </c>
      <c r="AJ9" s="10"/>
      <c r="AK9" s="21" t="s">
        <v>2082</v>
      </c>
      <c r="AL9" s="21" t="s">
        <v>70</v>
      </c>
      <c r="AM9" s="13" t="s">
        <v>70</v>
      </c>
      <c r="AN9" s="10" t="s">
        <v>70</v>
      </c>
      <c r="AO9" s="12" t="s">
        <v>70</v>
      </c>
      <c r="AP9" s="10" t="s">
        <v>633</v>
      </c>
      <c r="AQ9" s="10"/>
      <c r="AR9" s="10"/>
      <c r="AS9" s="10"/>
      <c r="AT9" s="10"/>
      <c r="AU9" s="10"/>
      <c r="AV9" s="12">
        <v>45383</v>
      </c>
      <c r="AW9" s="10"/>
      <c r="AX9" s="10"/>
      <c r="AY9" s="10"/>
      <c r="AZ9" s="10"/>
      <c r="BA9" s="10"/>
      <c r="BB9" s="10"/>
      <c r="BC9" s="10"/>
      <c r="BD9" s="10"/>
    </row>
    <row r="10" spans="1:56" ht="120" customHeight="1" x14ac:dyDescent="0.25">
      <c r="A10" s="1" t="s">
        <v>0</v>
      </c>
      <c r="B10" s="2" t="s">
        <v>119</v>
      </c>
      <c r="C10" s="2">
        <v>7.1999999999999995E-2</v>
      </c>
      <c r="D10" s="2">
        <f t="shared" ca="1" si="0"/>
        <v>76</v>
      </c>
      <c r="E10" s="2"/>
      <c r="F10" s="2"/>
      <c r="G10" s="22" t="s">
        <v>120</v>
      </c>
      <c r="H10" s="22" t="s">
        <v>121</v>
      </c>
      <c r="I10" s="22" t="s">
        <v>122</v>
      </c>
      <c r="J10" s="22" t="s">
        <v>123</v>
      </c>
      <c r="K10" s="22" t="s">
        <v>124</v>
      </c>
      <c r="L10" s="22" t="s">
        <v>125</v>
      </c>
      <c r="M10" s="22" t="s">
        <v>106</v>
      </c>
      <c r="N10" s="22" t="s">
        <v>126</v>
      </c>
      <c r="O10" s="22"/>
      <c r="P10" s="2" t="s">
        <v>57</v>
      </c>
      <c r="Q10" s="2" t="s">
        <v>57</v>
      </c>
      <c r="R10" s="2" t="s">
        <v>57</v>
      </c>
      <c r="S10" s="2" t="s">
        <v>57</v>
      </c>
      <c r="T10" s="2" t="s">
        <v>58</v>
      </c>
      <c r="U10" s="2" t="s">
        <v>58</v>
      </c>
      <c r="V10" s="2" t="s">
        <v>58</v>
      </c>
      <c r="W10" s="2" t="s">
        <v>57</v>
      </c>
      <c r="X10" s="2" t="s">
        <v>57</v>
      </c>
      <c r="Y10" s="23"/>
      <c r="Z10" s="23"/>
      <c r="AA10" s="23"/>
      <c r="AB10" s="69" t="s">
        <v>59</v>
      </c>
      <c r="AC10" s="2" t="s">
        <v>57</v>
      </c>
      <c r="AD10" s="22"/>
      <c r="AE10" s="2" t="s">
        <v>57</v>
      </c>
      <c r="AF10" s="22"/>
      <c r="AG10" s="22"/>
      <c r="AH10" s="10" t="s">
        <v>797</v>
      </c>
      <c r="AI10" s="19" t="s">
        <v>920</v>
      </c>
      <c r="AJ10" s="10"/>
      <c r="AK10" s="21" t="s">
        <v>127</v>
      </c>
      <c r="AL10" s="21" t="s">
        <v>128</v>
      </c>
      <c r="AM10" s="13" t="s">
        <v>129</v>
      </c>
      <c r="AN10" s="10" t="s">
        <v>130</v>
      </c>
      <c r="AO10" s="12">
        <v>45457</v>
      </c>
      <c r="AP10" s="10" t="s">
        <v>289</v>
      </c>
      <c r="AQ10" s="10">
        <v>1</v>
      </c>
      <c r="AR10" s="10"/>
      <c r="AS10" s="10"/>
      <c r="AT10" s="10">
        <v>9.4499999999999993</v>
      </c>
      <c r="AU10" s="10"/>
      <c r="AV10" s="12">
        <v>45383</v>
      </c>
      <c r="AW10" s="10"/>
      <c r="AX10" s="10"/>
      <c r="AY10" s="10"/>
      <c r="AZ10" s="10" t="s">
        <v>920</v>
      </c>
      <c r="BA10" s="10" t="s">
        <v>70</v>
      </c>
      <c r="BB10" s="10" t="s">
        <v>920</v>
      </c>
      <c r="BC10" s="10" t="s">
        <v>920</v>
      </c>
      <c r="BD10" s="10" t="s">
        <v>920</v>
      </c>
    </row>
    <row r="11" spans="1:56" ht="120" customHeight="1" x14ac:dyDescent="0.25">
      <c r="A11" s="1" t="s">
        <v>0</v>
      </c>
      <c r="B11" s="2" t="s">
        <v>131</v>
      </c>
      <c r="C11" s="2">
        <v>0.09</v>
      </c>
      <c r="D11" s="2">
        <f t="shared" ca="1" si="0"/>
        <v>86</v>
      </c>
      <c r="E11" s="2"/>
      <c r="F11" s="2"/>
      <c r="G11" s="22" t="s">
        <v>132</v>
      </c>
      <c r="H11" s="22" t="s">
        <v>133</v>
      </c>
      <c r="I11" s="22" t="s">
        <v>134</v>
      </c>
      <c r="J11" s="22" t="s">
        <v>135</v>
      </c>
      <c r="K11" s="22" t="s">
        <v>136</v>
      </c>
      <c r="L11" s="22" t="s">
        <v>137</v>
      </c>
      <c r="M11" s="22" t="s">
        <v>106</v>
      </c>
      <c r="N11" s="22" t="s">
        <v>138</v>
      </c>
      <c r="O11" s="22"/>
      <c r="P11" s="2" t="s">
        <v>57</v>
      </c>
      <c r="Q11" s="2" t="s">
        <v>57</v>
      </c>
      <c r="R11" s="2" t="s">
        <v>57</v>
      </c>
      <c r="S11" s="2" t="s">
        <v>57</v>
      </c>
      <c r="T11" s="2" t="s">
        <v>58</v>
      </c>
      <c r="U11" s="2" t="s">
        <v>58</v>
      </c>
      <c r="V11" s="2" t="s">
        <v>58</v>
      </c>
      <c r="W11" s="2" t="s">
        <v>58</v>
      </c>
      <c r="X11" s="2" t="s">
        <v>57</v>
      </c>
      <c r="Y11" s="23"/>
      <c r="Z11" s="23"/>
      <c r="AA11" s="23"/>
      <c r="AB11" s="69" t="s">
        <v>59</v>
      </c>
      <c r="AC11" s="2" t="s">
        <v>57</v>
      </c>
      <c r="AD11" s="22"/>
      <c r="AE11" s="2" t="s">
        <v>57</v>
      </c>
      <c r="AF11" s="22"/>
      <c r="AG11" s="22"/>
      <c r="AH11" s="10" t="s">
        <v>797</v>
      </c>
      <c r="AI11" s="18" t="s">
        <v>68</v>
      </c>
      <c r="AJ11" s="10"/>
      <c r="AK11" s="21" t="s">
        <v>139</v>
      </c>
      <c r="AL11" s="21" t="s">
        <v>70</v>
      </c>
      <c r="AM11" s="13" t="s">
        <v>70</v>
      </c>
      <c r="AN11" s="10" t="s">
        <v>70</v>
      </c>
      <c r="AO11" s="12" t="s">
        <v>70</v>
      </c>
      <c r="AP11" s="10" t="s">
        <v>289</v>
      </c>
      <c r="AQ11" s="10">
        <v>0.4</v>
      </c>
      <c r="AR11" s="10"/>
      <c r="AS11" s="10"/>
      <c r="AT11" s="10">
        <v>3</v>
      </c>
      <c r="AU11" s="10"/>
      <c r="AV11" s="12">
        <v>45474</v>
      </c>
      <c r="AW11" s="10"/>
      <c r="AX11" s="10"/>
      <c r="AY11" s="10"/>
      <c r="AZ11" s="10" t="s">
        <v>920</v>
      </c>
      <c r="BA11" s="10" t="s">
        <v>70</v>
      </c>
      <c r="BB11" s="10" t="s">
        <v>70</v>
      </c>
      <c r="BC11" s="10" t="s">
        <v>920</v>
      </c>
      <c r="BD11" s="10" t="s">
        <v>920</v>
      </c>
    </row>
    <row r="12" spans="1:56" ht="120" customHeight="1" x14ac:dyDescent="0.25">
      <c r="A12" s="1" t="s">
        <v>0</v>
      </c>
      <c r="B12" s="2" t="s">
        <v>140</v>
      </c>
      <c r="C12" s="2">
        <v>0.09</v>
      </c>
      <c r="D12" s="2">
        <f t="shared" ca="1" si="0"/>
        <v>89</v>
      </c>
      <c r="E12" s="2"/>
      <c r="F12" s="2"/>
      <c r="G12" s="22" t="s">
        <v>141</v>
      </c>
      <c r="H12" s="22" t="s">
        <v>142</v>
      </c>
      <c r="I12" s="22" t="s">
        <v>143</v>
      </c>
      <c r="J12" s="22" t="s">
        <v>144</v>
      </c>
      <c r="K12" s="22" t="s">
        <v>145</v>
      </c>
      <c r="L12" s="22" t="s">
        <v>146</v>
      </c>
      <c r="M12" s="22" t="s">
        <v>66</v>
      </c>
      <c r="N12" s="22" t="s">
        <v>147</v>
      </c>
      <c r="O12" s="22"/>
      <c r="P12" s="2" t="s">
        <v>57</v>
      </c>
      <c r="Q12" s="2" t="s">
        <v>57</v>
      </c>
      <c r="R12" s="2" t="s">
        <v>57</v>
      </c>
      <c r="S12" s="2" t="s">
        <v>57</v>
      </c>
      <c r="T12" s="2" t="s">
        <v>58</v>
      </c>
      <c r="U12" s="2" t="s">
        <v>58</v>
      </c>
      <c r="V12" s="2" t="s">
        <v>58</v>
      </c>
      <c r="W12" s="2" t="s">
        <v>58</v>
      </c>
      <c r="X12" s="2" t="s">
        <v>57</v>
      </c>
      <c r="Y12" s="23"/>
      <c r="Z12" s="23"/>
      <c r="AA12" s="23"/>
      <c r="AB12" s="69" t="s">
        <v>59</v>
      </c>
      <c r="AC12" s="2" t="s">
        <v>57</v>
      </c>
      <c r="AD12" s="22"/>
      <c r="AE12" s="2" t="s">
        <v>57</v>
      </c>
      <c r="AF12" s="22"/>
      <c r="AG12" s="22"/>
      <c r="AH12" s="10" t="s">
        <v>797</v>
      </c>
      <c r="AI12" s="20" t="s">
        <v>324</v>
      </c>
      <c r="AJ12" s="10"/>
      <c r="AK12" s="21" t="s">
        <v>2083</v>
      </c>
      <c r="AL12" s="21" t="s">
        <v>2084</v>
      </c>
      <c r="AM12" s="13" t="s">
        <v>1051</v>
      </c>
      <c r="AN12" s="10" t="s">
        <v>1052</v>
      </c>
      <c r="AO12" s="12">
        <v>45336</v>
      </c>
      <c r="AP12" s="10" t="s">
        <v>633</v>
      </c>
      <c r="AQ12" s="10">
        <v>1</v>
      </c>
      <c r="AR12" s="10">
        <v>40500</v>
      </c>
      <c r="AS12" s="10"/>
      <c r="AT12" s="10">
        <v>21</v>
      </c>
      <c r="AU12" s="10"/>
      <c r="AV12" s="12">
        <v>45474</v>
      </c>
      <c r="AW12" s="10"/>
      <c r="AX12" s="10"/>
      <c r="AY12" s="10"/>
      <c r="AZ12" s="10" t="s">
        <v>920</v>
      </c>
      <c r="BA12" s="10"/>
      <c r="BB12" s="10"/>
      <c r="BC12" s="10"/>
      <c r="BD12" s="10"/>
    </row>
    <row r="13" spans="1:56" ht="120" customHeight="1" x14ac:dyDescent="0.25">
      <c r="A13" s="1" t="s">
        <v>0</v>
      </c>
      <c r="B13" s="2" t="s">
        <v>148</v>
      </c>
      <c r="C13" s="2">
        <v>0.08</v>
      </c>
      <c r="D13" s="2">
        <f t="shared" ca="1" si="0"/>
        <v>90</v>
      </c>
      <c r="E13" s="2"/>
      <c r="F13" s="2"/>
      <c r="G13" s="22" t="s">
        <v>149</v>
      </c>
      <c r="H13" s="22" t="s">
        <v>150</v>
      </c>
      <c r="I13" s="22" t="s">
        <v>151</v>
      </c>
      <c r="J13" s="22" t="s">
        <v>151</v>
      </c>
      <c r="K13" s="22" t="s">
        <v>152</v>
      </c>
      <c r="L13" s="22" t="s">
        <v>153</v>
      </c>
      <c r="M13" s="22" t="s">
        <v>154</v>
      </c>
      <c r="N13" s="22" t="s">
        <v>155</v>
      </c>
      <c r="O13" s="22"/>
      <c r="P13" s="2" t="s">
        <v>57</v>
      </c>
      <c r="Q13" s="2" t="s">
        <v>57</v>
      </c>
      <c r="R13" s="2" t="s">
        <v>57</v>
      </c>
      <c r="S13" s="2" t="s">
        <v>57</v>
      </c>
      <c r="T13" s="2" t="s">
        <v>57</v>
      </c>
      <c r="U13" s="2" t="s">
        <v>58</v>
      </c>
      <c r="V13" s="2" t="s">
        <v>58</v>
      </c>
      <c r="W13" s="2" t="s">
        <v>58</v>
      </c>
      <c r="X13" s="2" t="s">
        <v>57</v>
      </c>
      <c r="Y13" s="23"/>
      <c r="Z13" s="23"/>
      <c r="AA13" s="23"/>
      <c r="AB13" s="69" t="s">
        <v>59</v>
      </c>
      <c r="AC13" s="2" t="s">
        <v>57</v>
      </c>
      <c r="AD13" s="22"/>
      <c r="AE13" s="2" t="s">
        <v>57</v>
      </c>
      <c r="AF13" s="22"/>
      <c r="AG13" s="22"/>
      <c r="AH13" s="10" t="s">
        <v>797</v>
      </c>
      <c r="AI13" s="20" t="s">
        <v>324</v>
      </c>
      <c r="AJ13" s="10"/>
      <c r="AK13" s="21" t="s">
        <v>156</v>
      </c>
      <c r="AL13" s="21" t="s">
        <v>157</v>
      </c>
      <c r="AM13" s="13" t="s">
        <v>158</v>
      </c>
      <c r="AN13" s="10" t="s">
        <v>159</v>
      </c>
      <c r="AO13" s="12">
        <v>45471</v>
      </c>
      <c r="AP13" s="10" t="s">
        <v>289</v>
      </c>
      <c r="AQ13" s="10">
        <v>1</v>
      </c>
      <c r="AR13" s="10"/>
      <c r="AS13" s="10"/>
      <c r="AT13" s="10">
        <v>10</v>
      </c>
      <c r="AU13" s="10"/>
      <c r="AV13" s="12">
        <v>45474</v>
      </c>
      <c r="AW13" s="10"/>
      <c r="AX13" s="10"/>
      <c r="AY13" s="10"/>
      <c r="AZ13" s="10" t="s">
        <v>68</v>
      </c>
      <c r="BA13" s="10"/>
      <c r="BB13" s="10"/>
      <c r="BC13" s="10" t="s">
        <v>2075</v>
      </c>
      <c r="BD13" s="10"/>
    </row>
    <row r="14" spans="1:56" ht="120" customHeight="1" x14ac:dyDescent="0.25">
      <c r="A14" s="1" t="s">
        <v>0</v>
      </c>
      <c r="B14" s="2" t="s">
        <v>160</v>
      </c>
      <c r="C14" s="2">
        <v>0.03</v>
      </c>
      <c r="D14" s="2">
        <f t="shared" ca="1" si="0"/>
        <v>141</v>
      </c>
      <c r="E14" s="2"/>
      <c r="F14" s="2"/>
      <c r="G14" s="22" t="s">
        <v>161</v>
      </c>
      <c r="H14" s="22" t="s">
        <v>162</v>
      </c>
      <c r="I14" s="22" t="s">
        <v>163</v>
      </c>
      <c r="J14" s="22" t="s">
        <v>164</v>
      </c>
      <c r="K14" s="22" t="s">
        <v>165</v>
      </c>
      <c r="L14" s="22" t="s">
        <v>166</v>
      </c>
      <c r="M14" s="22" t="s">
        <v>167</v>
      </c>
      <c r="N14" s="22" t="s">
        <v>168</v>
      </c>
      <c r="O14" s="22"/>
      <c r="P14" s="2" t="s">
        <v>57</v>
      </c>
      <c r="Q14" s="2" t="s">
        <v>57</v>
      </c>
      <c r="R14" s="2" t="s">
        <v>58</v>
      </c>
      <c r="S14" s="2" t="s">
        <v>57</v>
      </c>
      <c r="T14" s="2" t="s">
        <v>58</v>
      </c>
      <c r="U14" s="2" t="s">
        <v>58</v>
      </c>
      <c r="V14" s="2" t="s">
        <v>58</v>
      </c>
      <c r="W14" s="2" t="s">
        <v>58</v>
      </c>
      <c r="X14" s="2" t="s">
        <v>57</v>
      </c>
      <c r="Y14" s="23"/>
      <c r="Z14" s="23"/>
      <c r="AA14" s="23"/>
      <c r="AB14" s="69" t="s">
        <v>59</v>
      </c>
      <c r="AC14" s="2" t="s">
        <v>57</v>
      </c>
      <c r="AD14" s="22"/>
      <c r="AE14" s="2" t="s">
        <v>57</v>
      </c>
      <c r="AF14" s="22"/>
      <c r="AG14" s="22"/>
      <c r="AH14" s="10" t="s">
        <v>797</v>
      </c>
      <c r="AI14" s="18" t="s">
        <v>68</v>
      </c>
      <c r="AJ14" s="10"/>
      <c r="AK14" s="21" t="s">
        <v>2085</v>
      </c>
      <c r="AL14" s="21" t="s">
        <v>70</v>
      </c>
      <c r="AM14" s="13" t="s">
        <v>70</v>
      </c>
      <c r="AN14" s="10" t="s">
        <v>70</v>
      </c>
      <c r="AO14" s="12" t="s">
        <v>70</v>
      </c>
      <c r="AP14" s="10" t="s">
        <v>289</v>
      </c>
      <c r="AQ14" s="10"/>
      <c r="AR14" s="10"/>
      <c r="AS14" s="10"/>
      <c r="AT14" s="10"/>
      <c r="AU14" s="10"/>
      <c r="AV14" s="12">
        <v>45383</v>
      </c>
      <c r="AW14" s="10"/>
      <c r="AX14" s="10"/>
      <c r="AY14" s="10"/>
      <c r="AZ14" s="10"/>
      <c r="BA14" s="10"/>
      <c r="BB14" s="10"/>
      <c r="BC14" s="10"/>
      <c r="BD14" s="10"/>
    </row>
    <row r="15" spans="1:56" ht="120" customHeight="1" x14ac:dyDescent="0.25">
      <c r="A15" s="1" t="s">
        <v>0</v>
      </c>
      <c r="B15" s="2" t="s">
        <v>169</v>
      </c>
      <c r="C15" s="2">
        <v>0.06</v>
      </c>
      <c r="D15" s="2">
        <f t="shared" ca="1" si="0"/>
        <v>46</v>
      </c>
      <c r="E15" s="2"/>
      <c r="F15" s="2"/>
      <c r="G15" s="22" t="s">
        <v>170</v>
      </c>
      <c r="H15" s="22" t="s">
        <v>171</v>
      </c>
      <c r="I15" s="22" t="s">
        <v>172</v>
      </c>
      <c r="J15" s="22" t="s">
        <v>172</v>
      </c>
      <c r="K15" s="22" t="s">
        <v>173</v>
      </c>
      <c r="L15" s="22" t="s">
        <v>174</v>
      </c>
      <c r="M15" s="22" t="s">
        <v>175</v>
      </c>
      <c r="N15" s="22" t="s">
        <v>176</v>
      </c>
      <c r="O15" s="22"/>
      <c r="P15" s="2" t="s">
        <v>58</v>
      </c>
      <c r="Q15" s="2" t="s">
        <v>57</v>
      </c>
      <c r="R15" s="2" t="s">
        <v>57</v>
      </c>
      <c r="S15" s="2" t="s">
        <v>58</v>
      </c>
      <c r="T15" s="2" t="s">
        <v>58</v>
      </c>
      <c r="U15" s="2" t="s">
        <v>58</v>
      </c>
      <c r="V15" s="2" t="s">
        <v>58</v>
      </c>
      <c r="W15" s="2" t="s">
        <v>58</v>
      </c>
      <c r="X15" s="2" t="s">
        <v>57</v>
      </c>
      <c r="Y15" s="23"/>
      <c r="Z15" s="23"/>
      <c r="AA15" s="23"/>
      <c r="AB15" s="69" t="s">
        <v>59</v>
      </c>
      <c r="AC15" s="2" t="s">
        <v>57</v>
      </c>
      <c r="AD15" s="22"/>
      <c r="AE15" s="2" t="s">
        <v>57</v>
      </c>
      <c r="AF15" s="22"/>
      <c r="AG15" s="22"/>
      <c r="AH15" s="10">
        <v>4</v>
      </c>
      <c r="AI15" s="20" t="s">
        <v>324</v>
      </c>
      <c r="AJ15" s="10"/>
      <c r="AK15" s="21" t="s">
        <v>2086</v>
      </c>
      <c r="AL15" s="21" t="s">
        <v>2087</v>
      </c>
      <c r="AM15" s="13" t="s">
        <v>2074</v>
      </c>
      <c r="AN15" s="10" t="s">
        <v>130</v>
      </c>
      <c r="AO15" s="12">
        <v>45274</v>
      </c>
      <c r="AP15" s="10" t="s">
        <v>633</v>
      </c>
      <c r="AQ15" s="10">
        <v>1</v>
      </c>
      <c r="AR15" s="10"/>
      <c r="AS15" s="10"/>
      <c r="AT15" s="10">
        <v>1.81</v>
      </c>
      <c r="AU15" s="10"/>
      <c r="AV15" s="12">
        <v>45627</v>
      </c>
      <c r="AW15" s="10"/>
      <c r="AX15" s="10"/>
      <c r="AY15" s="10"/>
      <c r="AZ15" s="10"/>
      <c r="BA15" s="10" t="s">
        <v>2075</v>
      </c>
      <c r="BB15" s="10"/>
      <c r="BC15" s="10"/>
      <c r="BD15" s="10"/>
    </row>
    <row r="16" spans="1:56" ht="120" customHeight="1" x14ac:dyDescent="0.25">
      <c r="A16" s="1" t="s">
        <v>0</v>
      </c>
      <c r="B16" s="2" t="s">
        <v>177</v>
      </c>
      <c r="C16" s="2">
        <v>7.9600000000000001E-3</v>
      </c>
      <c r="D16" s="2">
        <f t="shared" ca="1" si="0"/>
        <v>122</v>
      </c>
      <c r="E16" s="2"/>
      <c r="F16" s="2"/>
      <c r="G16" s="22" t="s">
        <v>178</v>
      </c>
      <c r="H16" s="22" t="s">
        <v>179</v>
      </c>
      <c r="I16" s="22" t="s">
        <v>180</v>
      </c>
      <c r="J16" s="22" t="s">
        <v>181</v>
      </c>
      <c r="K16" s="22" t="s">
        <v>182</v>
      </c>
      <c r="L16" s="22" t="s">
        <v>183</v>
      </c>
      <c r="M16" s="22" t="s">
        <v>66</v>
      </c>
      <c r="N16" s="22" t="s">
        <v>184</v>
      </c>
      <c r="O16" s="22"/>
      <c r="P16" s="2" t="s">
        <v>57</v>
      </c>
      <c r="Q16" s="2" t="s">
        <v>57</v>
      </c>
      <c r="R16" s="2" t="s">
        <v>57</v>
      </c>
      <c r="S16" s="2" t="s">
        <v>57</v>
      </c>
      <c r="T16" s="2" t="s">
        <v>57</v>
      </c>
      <c r="U16" s="2" t="s">
        <v>58</v>
      </c>
      <c r="V16" s="2" t="s">
        <v>58</v>
      </c>
      <c r="W16" s="2" t="s">
        <v>57</v>
      </c>
      <c r="X16" s="2" t="s">
        <v>57</v>
      </c>
      <c r="Y16" s="23"/>
      <c r="Z16" s="23"/>
      <c r="AA16" s="23"/>
      <c r="AB16" s="69" t="s">
        <v>59</v>
      </c>
      <c r="AC16" s="2" t="s">
        <v>57</v>
      </c>
      <c r="AD16" s="22"/>
      <c r="AE16" s="2" t="s">
        <v>57</v>
      </c>
      <c r="AF16" s="22"/>
      <c r="AG16" s="22"/>
      <c r="AH16" s="10">
        <v>2</v>
      </c>
      <c r="AI16" s="18" t="s">
        <v>68</v>
      </c>
      <c r="AJ16" s="10"/>
      <c r="AK16" s="21" t="s">
        <v>2088</v>
      </c>
      <c r="AL16" s="21" t="s">
        <v>70</v>
      </c>
      <c r="AM16" s="13" t="s">
        <v>70</v>
      </c>
      <c r="AN16" s="10" t="s">
        <v>70</v>
      </c>
      <c r="AO16" s="12" t="s">
        <v>70</v>
      </c>
      <c r="AP16" s="10" t="s">
        <v>633</v>
      </c>
      <c r="AQ16" s="10"/>
      <c r="AR16" s="10"/>
      <c r="AS16" s="10"/>
      <c r="AT16" s="10"/>
      <c r="AU16" s="10"/>
      <c r="AV16" s="12"/>
      <c r="AW16" s="10"/>
      <c r="AX16" s="10"/>
      <c r="AY16" s="10"/>
      <c r="AZ16" s="10"/>
      <c r="BA16" s="10"/>
      <c r="BB16" s="10"/>
      <c r="BC16" s="10"/>
      <c r="BD16" s="10"/>
    </row>
    <row r="17" spans="1:56" ht="120" customHeight="1" x14ac:dyDescent="0.25">
      <c r="A17" s="1" t="s">
        <v>0</v>
      </c>
      <c r="B17" s="2" t="s">
        <v>185</v>
      </c>
      <c r="C17" s="2">
        <v>0.13700000000000001</v>
      </c>
      <c r="D17" s="2">
        <f t="shared" ca="1" si="0"/>
        <v>64</v>
      </c>
      <c r="E17" s="2"/>
      <c r="F17" s="2"/>
      <c r="G17" s="22" t="s">
        <v>141</v>
      </c>
      <c r="H17" s="22" t="s">
        <v>142</v>
      </c>
      <c r="I17" s="22" t="s">
        <v>186</v>
      </c>
      <c r="J17" s="22" t="s">
        <v>187</v>
      </c>
      <c r="K17" s="22" t="s">
        <v>188</v>
      </c>
      <c r="L17" s="22" t="s">
        <v>189</v>
      </c>
      <c r="M17" s="22" t="s">
        <v>66</v>
      </c>
      <c r="N17" s="22" t="s">
        <v>190</v>
      </c>
      <c r="O17" s="22"/>
      <c r="P17" s="2" t="s">
        <v>57</v>
      </c>
      <c r="Q17" s="2" t="s">
        <v>57</v>
      </c>
      <c r="R17" s="2" t="s">
        <v>57</v>
      </c>
      <c r="S17" s="2" t="s">
        <v>57</v>
      </c>
      <c r="T17" s="2" t="s">
        <v>58</v>
      </c>
      <c r="U17" s="2" t="s">
        <v>58</v>
      </c>
      <c r="V17" s="2" t="s">
        <v>58</v>
      </c>
      <c r="W17" s="2" t="s">
        <v>57</v>
      </c>
      <c r="X17" s="2" t="s">
        <v>57</v>
      </c>
      <c r="Y17" s="23"/>
      <c r="Z17" s="23"/>
      <c r="AA17" s="23"/>
      <c r="AB17" s="69" t="s">
        <v>59</v>
      </c>
      <c r="AC17" s="2" t="s">
        <v>57</v>
      </c>
      <c r="AD17" s="22"/>
      <c r="AE17" s="2" t="s">
        <v>57</v>
      </c>
      <c r="AF17" s="22"/>
      <c r="AG17" s="22"/>
      <c r="AH17" s="10" t="s">
        <v>797</v>
      </c>
      <c r="AI17" s="20" t="s">
        <v>324</v>
      </c>
      <c r="AJ17" s="10"/>
      <c r="AK17" s="21" t="s">
        <v>2089</v>
      </c>
      <c r="AL17" s="21" t="s">
        <v>2090</v>
      </c>
      <c r="AM17" s="13" t="s">
        <v>923</v>
      </c>
      <c r="AN17" s="10" t="s">
        <v>130</v>
      </c>
      <c r="AO17" s="12">
        <v>45344</v>
      </c>
      <c r="AP17" s="10" t="s">
        <v>633</v>
      </c>
      <c r="AQ17" s="10">
        <v>1</v>
      </c>
      <c r="AR17" s="10"/>
      <c r="AS17" s="10"/>
      <c r="AT17" s="10">
        <v>23.94</v>
      </c>
      <c r="AU17" s="10"/>
      <c r="AV17" s="12">
        <v>45566</v>
      </c>
      <c r="AW17" s="10"/>
      <c r="AX17" s="10"/>
      <c r="AY17" s="10"/>
      <c r="AZ17" s="10" t="s">
        <v>2075</v>
      </c>
      <c r="BA17" s="10"/>
      <c r="BB17" s="10"/>
      <c r="BC17" s="10"/>
      <c r="BD17" s="10"/>
    </row>
    <row r="18" spans="1:56" ht="120" customHeight="1" x14ac:dyDescent="0.25">
      <c r="A18" s="1" t="s">
        <v>0</v>
      </c>
      <c r="B18" s="2" t="s">
        <v>191</v>
      </c>
      <c r="C18" s="2">
        <v>3.32E-2</v>
      </c>
      <c r="D18" s="2">
        <f t="shared" ca="1" si="0"/>
        <v>103</v>
      </c>
      <c r="E18" s="2"/>
      <c r="F18" s="2"/>
      <c r="G18" s="22" t="s">
        <v>192</v>
      </c>
      <c r="H18" s="22" t="s">
        <v>193</v>
      </c>
      <c r="I18" s="22" t="s">
        <v>194</v>
      </c>
      <c r="J18" s="22" t="s">
        <v>194</v>
      </c>
      <c r="K18" s="22" t="s">
        <v>195</v>
      </c>
      <c r="L18" s="22" t="s">
        <v>196</v>
      </c>
      <c r="M18" s="22" t="s">
        <v>197</v>
      </c>
      <c r="N18" s="22" t="s">
        <v>198</v>
      </c>
      <c r="O18" s="22"/>
      <c r="P18" s="2" t="s">
        <v>58</v>
      </c>
      <c r="Q18" s="2" t="s">
        <v>57</v>
      </c>
      <c r="R18" s="2" t="s">
        <v>58</v>
      </c>
      <c r="S18" s="2" t="s">
        <v>57</v>
      </c>
      <c r="T18" s="2" t="s">
        <v>58</v>
      </c>
      <c r="U18" s="2" t="s">
        <v>58</v>
      </c>
      <c r="V18" s="2" t="s">
        <v>58</v>
      </c>
      <c r="W18" s="2" t="s">
        <v>58</v>
      </c>
      <c r="X18" s="2" t="s">
        <v>58</v>
      </c>
      <c r="Y18" s="23"/>
      <c r="Z18" s="23"/>
      <c r="AA18" s="23"/>
      <c r="AB18" s="69" t="s">
        <v>59</v>
      </c>
      <c r="AC18" s="2" t="s">
        <v>57</v>
      </c>
      <c r="AD18" s="22"/>
      <c r="AE18" s="2" t="s">
        <v>57</v>
      </c>
      <c r="AF18" s="22"/>
      <c r="AG18" s="22"/>
      <c r="AH18" s="10">
        <v>4</v>
      </c>
      <c r="AI18" s="10" t="s">
        <v>199</v>
      </c>
      <c r="AJ18" s="10"/>
      <c r="AK18" s="21" t="s">
        <v>2091</v>
      </c>
      <c r="AL18" s="21" t="s">
        <v>2092</v>
      </c>
      <c r="AM18" s="13" t="s">
        <v>2074</v>
      </c>
      <c r="AN18" s="10" t="s">
        <v>130</v>
      </c>
      <c r="AO18" s="12">
        <v>45280</v>
      </c>
      <c r="AP18" s="10" t="s">
        <v>633</v>
      </c>
      <c r="AQ18" s="10">
        <v>1</v>
      </c>
      <c r="AR18" s="10"/>
      <c r="AS18" s="10"/>
      <c r="AT18" s="10">
        <v>25.53</v>
      </c>
      <c r="AU18" s="10"/>
      <c r="AV18" s="12">
        <v>45627</v>
      </c>
      <c r="AW18" s="10"/>
      <c r="AX18" s="10"/>
      <c r="AY18" s="10"/>
      <c r="AZ18" s="10"/>
      <c r="BA18" s="10" t="s">
        <v>2075</v>
      </c>
      <c r="BB18" s="10"/>
      <c r="BC18" s="10"/>
      <c r="BD18" s="10"/>
    </row>
    <row r="19" spans="1:56" ht="120" customHeight="1" x14ac:dyDescent="0.25">
      <c r="A19" s="1" t="s">
        <v>0</v>
      </c>
      <c r="B19" s="2" t="s">
        <v>200</v>
      </c>
      <c r="C19" s="2">
        <v>0.15</v>
      </c>
      <c r="D19" s="2">
        <f t="shared" ca="1" si="0"/>
        <v>141</v>
      </c>
      <c r="E19" s="2"/>
      <c r="F19" s="2"/>
      <c r="G19" s="22" t="s">
        <v>201</v>
      </c>
      <c r="H19" s="22" t="s">
        <v>202</v>
      </c>
      <c r="I19" s="22" t="s">
        <v>203</v>
      </c>
      <c r="J19" s="22" t="s">
        <v>203</v>
      </c>
      <c r="K19" s="22" t="s">
        <v>204</v>
      </c>
      <c r="L19" s="22" t="s">
        <v>205</v>
      </c>
      <c r="M19" s="22" t="s">
        <v>206</v>
      </c>
      <c r="N19" s="22" t="s">
        <v>207</v>
      </c>
      <c r="O19" s="22"/>
      <c r="P19" s="2" t="s">
        <v>58</v>
      </c>
      <c r="Q19" s="2" t="s">
        <v>57</v>
      </c>
      <c r="R19" s="2" t="s">
        <v>57</v>
      </c>
      <c r="S19" s="2" t="s">
        <v>58</v>
      </c>
      <c r="T19" s="2" t="s">
        <v>58</v>
      </c>
      <c r="U19" s="2" t="s">
        <v>58</v>
      </c>
      <c r="V19" s="2" t="s">
        <v>58</v>
      </c>
      <c r="W19" s="2" t="s">
        <v>57</v>
      </c>
      <c r="X19" s="2" t="s">
        <v>58</v>
      </c>
      <c r="Y19" s="23"/>
      <c r="Z19" s="23"/>
      <c r="AA19" s="23"/>
      <c r="AB19" s="69" t="s">
        <v>59</v>
      </c>
      <c r="AC19" s="2" t="s">
        <v>57</v>
      </c>
      <c r="AD19" s="22"/>
      <c r="AE19" s="2" t="s">
        <v>57</v>
      </c>
      <c r="AF19" s="22"/>
      <c r="AG19" s="22"/>
      <c r="AH19" s="10" t="s">
        <v>797</v>
      </c>
      <c r="AI19" s="18" t="s">
        <v>68</v>
      </c>
      <c r="AJ19" s="10"/>
      <c r="AK19" s="21" t="s">
        <v>2093</v>
      </c>
      <c r="AL19" s="21" t="s">
        <v>2094</v>
      </c>
      <c r="AM19" s="13" t="s">
        <v>1051</v>
      </c>
      <c r="AN19" s="10" t="s">
        <v>1052</v>
      </c>
      <c r="AO19" s="12">
        <v>45254</v>
      </c>
      <c r="AP19" s="10" t="s">
        <v>289</v>
      </c>
      <c r="AQ19" s="10">
        <v>1</v>
      </c>
      <c r="AR19" s="10">
        <v>40500</v>
      </c>
      <c r="AS19" s="10"/>
      <c r="AT19" s="10">
        <v>54</v>
      </c>
      <c r="AU19" s="10"/>
      <c r="AV19" s="12">
        <v>45627</v>
      </c>
      <c r="AW19" s="10"/>
      <c r="AX19" s="10"/>
      <c r="AY19" s="10"/>
      <c r="AZ19" s="10"/>
      <c r="BA19" s="10"/>
      <c r="BB19" s="10"/>
      <c r="BC19" s="10"/>
      <c r="BD19" s="10" t="s">
        <v>68</v>
      </c>
    </row>
    <row r="20" spans="1:56" ht="120" customHeight="1" x14ac:dyDescent="0.25">
      <c r="A20" s="1" t="s">
        <v>0</v>
      </c>
      <c r="B20" s="2" t="s">
        <v>208</v>
      </c>
      <c r="C20" s="2">
        <v>3.5000000000000003E-2</v>
      </c>
      <c r="D20" s="2">
        <f t="shared" ca="1" si="0"/>
        <v>104</v>
      </c>
      <c r="E20" s="2"/>
      <c r="F20" s="2"/>
      <c r="G20" s="22" t="s">
        <v>209</v>
      </c>
      <c r="H20" s="22" t="s">
        <v>210</v>
      </c>
      <c r="I20" s="22" t="s">
        <v>211</v>
      </c>
      <c r="J20" s="22" t="s">
        <v>211</v>
      </c>
      <c r="K20" s="22" t="s">
        <v>212</v>
      </c>
      <c r="L20" s="22" t="s">
        <v>213</v>
      </c>
      <c r="M20" s="22" t="s">
        <v>214</v>
      </c>
      <c r="N20" s="22" t="s">
        <v>215</v>
      </c>
      <c r="O20" s="22"/>
      <c r="P20" s="2" t="s">
        <v>57</v>
      </c>
      <c r="Q20" s="2" t="s">
        <v>57</v>
      </c>
      <c r="R20" s="2" t="s">
        <v>57</v>
      </c>
      <c r="S20" s="2" t="s">
        <v>58</v>
      </c>
      <c r="T20" s="2" t="s">
        <v>58</v>
      </c>
      <c r="U20" s="2" t="s">
        <v>58</v>
      </c>
      <c r="V20" s="2" t="s">
        <v>58</v>
      </c>
      <c r="W20" s="2" t="s">
        <v>58</v>
      </c>
      <c r="X20" s="2" t="s">
        <v>57</v>
      </c>
      <c r="Y20" s="23"/>
      <c r="Z20" s="23"/>
      <c r="AA20" s="23"/>
      <c r="AB20" s="69" t="s">
        <v>59</v>
      </c>
      <c r="AC20" s="2" t="s">
        <v>57</v>
      </c>
      <c r="AD20" s="22"/>
      <c r="AE20" s="2" t="s">
        <v>57</v>
      </c>
      <c r="AF20" s="22"/>
      <c r="AG20" s="22"/>
      <c r="AH20" s="10">
        <v>2</v>
      </c>
      <c r="AI20" s="18" t="s">
        <v>68</v>
      </c>
      <c r="AJ20" s="10"/>
      <c r="AK20" s="21" t="s">
        <v>2095</v>
      </c>
      <c r="AL20" s="21" t="s">
        <v>70</v>
      </c>
      <c r="AM20" s="13" t="s">
        <v>70</v>
      </c>
      <c r="AN20" s="10" t="s">
        <v>70</v>
      </c>
      <c r="AO20" s="12" t="s">
        <v>70</v>
      </c>
      <c r="AP20" s="10" t="s">
        <v>633</v>
      </c>
      <c r="AQ20" s="10"/>
      <c r="AR20" s="10"/>
      <c r="AS20" s="10"/>
      <c r="AT20" s="10"/>
      <c r="AU20" s="10"/>
      <c r="AV20" s="12">
        <v>45383</v>
      </c>
      <c r="AW20" s="10"/>
      <c r="AX20" s="10"/>
      <c r="AY20" s="10"/>
      <c r="AZ20" s="10"/>
      <c r="BA20" s="10"/>
      <c r="BB20" s="10"/>
      <c r="BC20" s="10"/>
      <c r="BD20" s="10"/>
    </row>
    <row r="21" spans="1:56" ht="120" customHeight="1" x14ac:dyDescent="0.25">
      <c r="A21" s="1" t="s">
        <v>0</v>
      </c>
      <c r="B21" s="2" t="s">
        <v>216</v>
      </c>
      <c r="C21" s="2">
        <v>2.5000000000000001E-2</v>
      </c>
      <c r="D21" s="2">
        <f t="shared" ca="1" si="0"/>
        <v>66</v>
      </c>
      <c r="E21" s="2"/>
      <c r="F21" s="2"/>
      <c r="G21" s="22" t="s">
        <v>217</v>
      </c>
      <c r="H21" s="22" t="s">
        <v>218</v>
      </c>
      <c r="I21" s="22" t="s">
        <v>219</v>
      </c>
      <c r="J21" s="22" t="s">
        <v>219</v>
      </c>
      <c r="K21" s="22" t="s">
        <v>220</v>
      </c>
      <c r="L21" s="22" t="s">
        <v>221</v>
      </c>
      <c r="M21" s="22" t="s">
        <v>106</v>
      </c>
      <c r="N21" s="22" t="s">
        <v>222</v>
      </c>
      <c r="O21" s="22"/>
      <c r="P21" s="2" t="s">
        <v>57</v>
      </c>
      <c r="Q21" s="2" t="s">
        <v>57</v>
      </c>
      <c r="R21" s="2" t="s">
        <v>57</v>
      </c>
      <c r="S21" s="2" t="s">
        <v>57</v>
      </c>
      <c r="T21" s="2" t="s">
        <v>58</v>
      </c>
      <c r="U21" s="2" t="s">
        <v>58</v>
      </c>
      <c r="V21" s="2" t="s">
        <v>58</v>
      </c>
      <c r="W21" s="2" t="s">
        <v>57</v>
      </c>
      <c r="X21" s="2" t="s">
        <v>57</v>
      </c>
      <c r="Y21" s="23"/>
      <c r="Z21" s="23"/>
      <c r="AA21" s="23"/>
      <c r="AB21" s="69" t="s">
        <v>59</v>
      </c>
      <c r="AC21" s="2" t="s">
        <v>57</v>
      </c>
      <c r="AD21" s="22"/>
      <c r="AE21" s="2" t="s">
        <v>57</v>
      </c>
      <c r="AF21" s="22"/>
      <c r="AG21" s="22"/>
      <c r="AH21" s="10" t="s">
        <v>797</v>
      </c>
      <c r="AI21" s="18" t="s">
        <v>68</v>
      </c>
      <c r="AJ21" s="10"/>
      <c r="AK21" s="21" t="s">
        <v>2096</v>
      </c>
      <c r="AL21" s="21" t="s">
        <v>2094</v>
      </c>
      <c r="AM21" s="13" t="s">
        <v>1051</v>
      </c>
      <c r="AN21" s="10" t="s">
        <v>1052</v>
      </c>
      <c r="AO21" s="12">
        <v>45254</v>
      </c>
      <c r="AP21" s="10" t="s">
        <v>289</v>
      </c>
      <c r="AQ21" s="10">
        <v>1</v>
      </c>
      <c r="AR21" s="10">
        <v>40500</v>
      </c>
      <c r="AS21" s="10"/>
      <c r="AT21" s="10">
        <v>3.65</v>
      </c>
      <c r="AU21" s="10"/>
      <c r="AV21" s="12">
        <v>45627</v>
      </c>
      <c r="AW21" s="10"/>
      <c r="AX21" s="10"/>
      <c r="AY21" s="10"/>
      <c r="AZ21" s="10" t="s">
        <v>920</v>
      </c>
      <c r="BA21" s="10"/>
      <c r="BB21" s="10"/>
      <c r="BC21" s="10" t="s">
        <v>68</v>
      </c>
      <c r="BD21" s="10" t="s">
        <v>68</v>
      </c>
    </row>
    <row r="22" spans="1:56" ht="120" customHeight="1" x14ac:dyDescent="0.25">
      <c r="A22" s="1" t="s">
        <v>0</v>
      </c>
      <c r="B22" s="2" t="s">
        <v>223</v>
      </c>
      <c r="C22" s="2">
        <v>8.8999999999999996E-2</v>
      </c>
      <c r="D22" s="2">
        <f t="shared" ca="1" si="0"/>
        <v>65</v>
      </c>
      <c r="E22" s="2"/>
      <c r="F22" s="2"/>
      <c r="G22" s="22" t="s">
        <v>224</v>
      </c>
      <c r="H22" s="22" t="s">
        <v>225</v>
      </c>
      <c r="I22" s="22" t="s">
        <v>226</v>
      </c>
      <c r="J22" s="22" t="s">
        <v>227</v>
      </c>
      <c r="K22" s="22" t="s">
        <v>228</v>
      </c>
      <c r="L22" s="22" t="s">
        <v>229</v>
      </c>
      <c r="M22" s="22" t="s">
        <v>230</v>
      </c>
      <c r="N22" s="22" t="s">
        <v>231</v>
      </c>
      <c r="O22" s="22"/>
      <c r="P22" s="2" t="s">
        <v>57</v>
      </c>
      <c r="Q22" s="2" t="s">
        <v>57</v>
      </c>
      <c r="R22" s="2" t="s">
        <v>57</v>
      </c>
      <c r="S22" s="2" t="s">
        <v>57</v>
      </c>
      <c r="T22" s="2" t="s">
        <v>58</v>
      </c>
      <c r="U22" s="2" t="s">
        <v>58</v>
      </c>
      <c r="V22" s="2" t="s">
        <v>58</v>
      </c>
      <c r="W22" s="2" t="s">
        <v>57</v>
      </c>
      <c r="X22" s="2" t="s">
        <v>58</v>
      </c>
      <c r="Y22" s="23"/>
      <c r="Z22" s="23"/>
      <c r="AA22" s="23"/>
      <c r="AB22" s="69" t="s">
        <v>59</v>
      </c>
      <c r="AC22" s="2" t="s">
        <v>57</v>
      </c>
      <c r="AD22" s="22"/>
      <c r="AE22" s="2" t="s">
        <v>57</v>
      </c>
      <c r="AF22" s="22"/>
      <c r="AG22" s="22"/>
      <c r="AH22" s="10">
        <v>2</v>
      </c>
      <c r="AI22" s="18" t="s">
        <v>68</v>
      </c>
      <c r="AJ22" s="10"/>
      <c r="AK22" s="21" t="s">
        <v>2097</v>
      </c>
      <c r="AL22" s="21" t="s">
        <v>2098</v>
      </c>
      <c r="AM22" s="13" t="s">
        <v>1376</v>
      </c>
      <c r="AN22" s="10" t="s">
        <v>130</v>
      </c>
      <c r="AO22" s="12">
        <v>45272</v>
      </c>
      <c r="AP22" s="10" t="s">
        <v>633</v>
      </c>
      <c r="AQ22" s="10"/>
      <c r="AR22" s="10"/>
      <c r="AS22" s="10"/>
      <c r="AT22" s="10"/>
      <c r="AU22" s="10"/>
      <c r="AV22" s="12">
        <v>45474</v>
      </c>
      <c r="AW22" s="10"/>
      <c r="AX22" s="10"/>
      <c r="AY22" s="10"/>
      <c r="AZ22" s="10"/>
      <c r="BA22" s="10"/>
      <c r="BB22" s="10"/>
      <c r="BC22" s="10"/>
      <c r="BD22" s="10"/>
    </row>
    <row r="23" spans="1:56" ht="120" customHeight="1" x14ac:dyDescent="0.25">
      <c r="A23" s="1" t="s">
        <v>0</v>
      </c>
      <c r="B23" s="2" t="s">
        <v>232</v>
      </c>
      <c r="C23" s="2">
        <v>0.09</v>
      </c>
      <c r="D23" s="2">
        <f t="shared" ca="1" si="0"/>
        <v>108</v>
      </c>
      <c r="E23" s="2"/>
      <c r="F23" s="2"/>
      <c r="G23" s="22" t="s">
        <v>233</v>
      </c>
      <c r="H23" s="22" t="s">
        <v>234</v>
      </c>
      <c r="I23" s="22" t="s">
        <v>235</v>
      </c>
      <c r="J23" s="22" t="s">
        <v>236</v>
      </c>
      <c r="K23" s="22" t="s">
        <v>237</v>
      </c>
      <c r="L23" s="22" t="s">
        <v>238</v>
      </c>
      <c r="M23" s="22" t="s">
        <v>106</v>
      </c>
      <c r="N23" s="22" t="s">
        <v>239</v>
      </c>
      <c r="O23" s="22"/>
      <c r="P23" s="2" t="s">
        <v>57</v>
      </c>
      <c r="Q23" s="2" t="s">
        <v>57</v>
      </c>
      <c r="R23" s="2" t="s">
        <v>57</v>
      </c>
      <c r="S23" s="2" t="s">
        <v>57</v>
      </c>
      <c r="T23" s="2" t="s">
        <v>58</v>
      </c>
      <c r="U23" s="2" t="s">
        <v>58</v>
      </c>
      <c r="V23" s="2" t="s">
        <v>58</v>
      </c>
      <c r="W23" s="2" t="s">
        <v>57</v>
      </c>
      <c r="X23" s="2" t="s">
        <v>57</v>
      </c>
      <c r="Y23" s="23"/>
      <c r="Z23" s="23"/>
      <c r="AA23" s="23"/>
      <c r="AB23" s="69" t="s">
        <v>59</v>
      </c>
      <c r="AC23" s="2" t="s">
        <v>57</v>
      </c>
      <c r="AD23" s="22"/>
      <c r="AE23" s="2" t="s">
        <v>57</v>
      </c>
      <c r="AF23" s="22"/>
      <c r="AG23" s="22"/>
      <c r="AH23" s="10" t="s">
        <v>797</v>
      </c>
      <c r="AI23" s="18" t="s">
        <v>68</v>
      </c>
      <c r="AJ23" s="10"/>
      <c r="AK23" s="21" t="s">
        <v>2099</v>
      </c>
      <c r="AL23" s="21" t="s">
        <v>2100</v>
      </c>
      <c r="AM23" s="13" t="s">
        <v>2081</v>
      </c>
      <c r="AN23" s="10" t="s">
        <v>130</v>
      </c>
      <c r="AO23" s="12">
        <v>45240</v>
      </c>
      <c r="AP23" s="10" t="s">
        <v>289</v>
      </c>
      <c r="AQ23" s="10"/>
      <c r="AR23" s="10"/>
      <c r="AS23" s="10"/>
      <c r="AT23" s="10"/>
      <c r="AU23" s="10"/>
      <c r="AV23" s="12"/>
      <c r="AW23" s="10"/>
      <c r="AX23" s="10"/>
      <c r="AY23" s="10"/>
      <c r="AZ23" s="10"/>
      <c r="BA23" s="10"/>
      <c r="BB23" s="10"/>
      <c r="BC23" s="10"/>
      <c r="BD23" s="10"/>
    </row>
    <row r="24" spans="1:56" ht="120" customHeight="1" x14ac:dyDescent="0.25">
      <c r="A24" s="1" t="s">
        <v>0</v>
      </c>
      <c r="B24" s="2" t="s">
        <v>240</v>
      </c>
      <c r="C24" s="2">
        <v>3.5999999999999997E-2</v>
      </c>
      <c r="D24" s="2">
        <f t="shared" ca="1" si="0"/>
        <v>71</v>
      </c>
      <c r="E24" s="2"/>
      <c r="F24" s="2"/>
      <c r="G24" s="22" t="s">
        <v>241</v>
      </c>
      <c r="H24" s="22" t="s">
        <v>242</v>
      </c>
      <c r="I24" s="22" t="s">
        <v>243</v>
      </c>
      <c r="J24" s="22" t="s">
        <v>243</v>
      </c>
      <c r="K24" s="22" t="s">
        <v>244</v>
      </c>
      <c r="L24" s="22" t="s">
        <v>245</v>
      </c>
      <c r="M24" s="22" t="s">
        <v>246</v>
      </c>
      <c r="N24" s="22" t="s">
        <v>247</v>
      </c>
      <c r="O24" s="22"/>
      <c r="P24" s="2" t="s">
        <v>58</v>
      </c>
      <c r="Q24" s="2" t="s">
        <v>57</v>
      </c>
      <c r="R24" s="2" t="s">
        <v>58</v>
      </c>
      <c r="S24" s="2" t="s">
        <v>58</v>
      </c>
      <c r="T24" s="2" t="s">
        <v>58</v>
      </c>
      <c r="U24" s="2" t="s">
        <v>58</v>
      </c>
      <c r="V24" s="2" t="s">
        <v>58</v>
      </c>
      <c r="W24" s="2" t="s">
        <v>58</v>
      </c>
      <c r="X24" s="2" t="s">
        <v>58</v>
      </c>
      <c r="Y24" s="23"/>
      <c r="Z24" s="23"/>
      <c r="AA24" s="23"/>
      <c r="AB24" s="69" t="s">
        <v>59</v>
      </c>
      <c r="AC24" s="2" t="s">
        <v>57</v>
      </c>
      <c r="AD24" s="22"/>
      <c r="AE24" s="2" t="s">
        <v>57</v>
      </c>
      <c r="AF24" s="22"/>
      <c r="AG24" s="22"/>
      <c r="AH24" s="10">
        <v>3</v>
      </c>
      <c r="AI24" s="18" t="s">
        <v>68</v>
      </c>
      <c r="AJ24" s="10" t="s">
        <v>1749</v>
      </c>
      <c r="AK24" s="21" t="s">
        <v>2101</v>
      </c>
      <c r="AL24" s="21" t="s">
        <v>2102</v>
      </c>
      <c r="AM24" s="13" t="s">
        <v>2103</v>
      </c>
      <c r="AN24" s="10" t="s">
        <v>2104</v>
      </c>
      <c r="AO24" s="12"/>
      <c r="AP24" s="10" t="s">
        <v>633</v>
      </c>
      <c r="AQ24" s="10">
        <v>1</v>
      </c>
      <c r="AR24" s="10"/>
      <c r="AS24" s="10"/>
      <c r="AT24" s="10">
        <v>23.1</v>
      </c>
      <c r="AU24" s="10"/>
      <c r="AV24" s="12"/>
      <c r="AW24" s="10"/>
      <c r="AX24" s="10"/>
      <c r="AY24" s="10"/>
      <c r="AZ24" s="10"/>
      <c r="BA24" s="10"/>
      <c r="BB24" s="10"/>
      <c r="BC24" s="10"/>
      <c r="BD24" s="10"/>
    </row>
    <row r="25" spans="1:56" ht="120" customHeight="1" x14ac:dyDescent="0.25">
      <c r="A25" s="1" t="s">
        <v>0</v>
      </c>
      <c r="B25" s="2" t="s">
        <v>248</v>
      </c>
      <c r="C25" s="2">
        <v>2.1000000000000001E-2</v>
      </c>
      <c r="D25" s="2">
        <f t="shared" ca="1" si="0"/>
        <v>64</v>
      </c>
      <c r="E25" s="2"/>
      <c r="F25" s="2"/>
      <c r="G25" s="22" t="s">
        <v>249</v>
      </c>
      <c r="H25" s="22" t="s">
        <v>250</v>
      </c>
      <c r="I25" s="22" t="s">
        <v>251</v>
      </c>
      <c r="J25" s="22" t="s">
        <v>252</v>
      </c>
      <c r="K25" s="22" t="s">
        <v>253</v>
      </c>
      <c r="L25" s="22" t="s">
        <v>254</v>
      </c>
      <c r="M25" s="22" t="s">
        <v>106</v>
      </c>
      <c r="N25" s="22" t="s">
        <v>255</v>
      </c>
      <c r="O25" s="22"/>
      <c r="P25" s="2" t="s">
        <v>57</v>
      </c>
      <c r="Q25" s="2" t="s">
        <v>57</v>
      </c>
      <c r="R25" s="2" t="s">
        <v>58</v>
      </c>
      <c r="S25" s="2" t="s">
        <v>57</v>
      </c>
      <c r="T25" s="2" t="s">
        <v>58</v>
      </c>
      <c r="U25" s="2" t="s">
        <v>58</v>
      </c>
      <c r="V25" s="2" t="s">
        <v>58</v>
      </c>
      <c r="W25" s="2" t="s">
        <v>58</v>
      </c>
      <c r="X25" s="2" t="s">
        <v>57</v>
      </c>
      <c r="Y25" s="23"/>
      <c r="Z25" s="23"/>
      <c r="AA25" s="23"/>
      <c r="AB25" s="69" t="s">
        <v>59</v>
      </c>
      <c r="AC25" s="2" t="s">
        <v>57</v>
      </c>
      <c r="AD25" s="22"/>
      <c r="AE25" s="2" t="s">
        <v>57</v>
      </c>
      <c r="AF25" s="22"/>
      <c r="AG25" s="22"/>
      <c r="AH25" s="10" t="s">
        <v>797</v>
      </c>
      <c r="AI25" s="18" t="s">
        <v>68</v>
      </c>
      <c r="AJ25" s="10"/>
      <c r="AK25" s="21" t="s">
        <v>2105</v>
      </c>
      <c r="AL25" s="21" t="s">
        <v>70</v>
      </c>
      <c r="AM25" s="13" t="s">
        <v>70</v>
      </c>
      <c r="AN25" s="10" t="s">
        <v>70</v>
      </c>
      <c r="AO25" s="12" t="s">
        <v>70</v>
      </c>
      <c r="AP25" s="10" t="s">
        <v>289</v>
      </c>
      <c r="AQ25" s="10">
        <v>1</v>
      </c>
      <c r="AR25" s="10">
        <v>40500</v>
      </c>
      <c r="AS25" s="10">
        <v>2.73</v>
      </c>
      <c r="AT25" s="10">
        <v>2.73</v>
      </c>
      <c r="AU25" s="10"/>
      <c r="AV25" s="12">
        <v>45627</v>
      </c>
      <c r="AW25" s="10">
        <v>0.05</v>
      </c>
      <c r="AX25" s="10"/>
      <c r="AY25" s="10"/>
      <c r="AZ25" s="10" t="s">
        <v>920</v>
      </c>
      <c r="BA25" s="10"/>
      <c r="BB25" s="10"/>
      <c r="BC25" s="10"/>
      <c r="BD25" s="10" t="s">
        <v>68</v>
      </c>
    </row>
    <row r="26" spans="1:56" ht="120" customHeight="1" x14ac:dyDescent="0.25">
      <c r="A26" s="1" t="s">
        <v>0</v>
      </c>
      <c r="B26" s="2" t="s">
        <v>256</v>
      </c>
      <c r="C26" s="2">
        <v>0.02</v>
      </c>
      <c r="D26" s="2">
        <f t="shared" ca="1" si="0"/>
        <v>69</v>
      </c>
      <c r="E26" s="2"/>
      <c r="F26" s="2"/>
      <c r="G26" s="22" t="s">
        <v>257</v>
      </c>
      <c r="H26" s="22" t="s">
        <v>258</v>
      </c>
      <c r="I26" s="22" t="s">
        <v>259</v>
      </c>
      <c r="J26" s="22" t="s">
        <v>259</v>
      </c>
      <c r="K26" s="22" t="s">
        <v>260</v>
      </c>
      <c r="L26" s="22" t="s">
        <v>261</v>
      </c>
      <c r="M26" s="22" t="s">
        <v>262</v>
      </c>
      <c r="N26" s="22" t="s">
        <v>263</v>
      </c>
      <c r="O26" s="22"/>
      <c r="P26" s="2" t="s">
        <v>57</v>
      </c>
      <c r="Q26" s="2" t="s">
        <v>57</v>
      </c>
      <c r="R26" s="2" t="s">
        <v>57</v>
      </c>
      <c r="S26" s="2" t="s">
        <v>57</v>
      </c>
      <c r="T26" s="2" t="s">
        <v>58</v>
      </c>
      <c r="U26" s="2" t="s">
        <v>58</v>
      </c>
      <c r="V26" s="2" t="s">
        <v>58</v>
      </c>
      <c r="W26" s="2" t="s">
        <v>58</v>
      </c>
      <c r="X26" s="2" t="s">
        <v>57</v>
      </c>
      <c r="Y26" s="23"/>
      <c r="Z26" s="23"/>
      <c r="AA26" s="23"/>
      <c r="AB26" s="69" t="s">
        <v>59</v>
      </c>
      <c r="AC26" s="2" t="s">
        <v>57</v>
      </c>
      <c r="AD26" s="22"/>
      <c r="AE26" s="2" t="s">
        <v>57</v>
      </c>
      <c r="AF26" s="22" t="s">
        <v>70</v>
      </c>
      <c r="AG26" s="22"/>
      <c r="AH26" s="10">
        <v>4</v>
      </c>
      <c r="AI26" s="18" t="s">
        <v>68</v>
      </c>
      <c r="AJ26" s="10"/>
      <c r="AK26" s="21" t="s">
        <v>2106</v>
      </c>
      <c r="AL26" s="21" t="s">
        <v>70</v>
      </c>
      <c r="AM26" s="13" t="s">
        <v>70</v>
      </c>
      <c r="AN26" s="10" t="s">
        <v>70</v>
      </c>
      <c r="AO26" s="12" t="s">
        <v>70</v>
      </c>
      <c r="AP26" s="10" t="s">
        <v>289</v>
      </c>
      <c r="AQ26" s="10">
        <v>1</v>
      </c>
      <c r="AR26" s="10"/>
      <c r="AS26" s="10">
        <v>2.6</v>
      </c>
      <c r="AT26" s="10">
        <v>2.6</v>
      </c>
      <c r="AU26" s="10"/>
      <c r="AV26" s="12">
        <v>45566</v>
      </c>
      <c r="AW26" s="10">
        <v>0.1</v>
      </c>
      <c r="AX26" s="10"/>
      <c r="AY26" s="10"/>
      <c r="AZ26" s="10" t="s">
        <v>920</v>
      </c>
      <c r="BA26" s="10"/>
      <c r="BB26" s="10"/>
      <c r="BC26" s="10"/>
      <c r="BD26" s="10" t="s">
        <v>68</v>
      </c>
    </row>
    <row r="27" spans="1:56" ht="120" customHeight="1" x14ac:dyDescent="0.25">
      <c r="A27" s="1" t="s">
        <v>0</v>
      </c>
      <c r="B27" s="2" t="s">
        <v>264</v>
      </c>
      <c r="C27" s="2">
        <v>0.1</v>
      </c>
      <c r="D27" s="2">
        <f t="shared" ca="1" si="0"/>
        <v>71</v>
      </c>
      <c r="E27" s="2"/>
      <c r="F27" s="2"/>
      <c r="G27" s="22" t="s">
        <v>265</v>
      </c>
      <c r="H27" s="22" t="s">
        <v>266</v>
      </c>
      <c r="I27" s="22" t="s">
        <v>267</v>
      </c>
      <c r="J27" s="22" t="s">
        <v>268</v>
      </c>
      <c r="K27" s="22" t="s">
        <v>269</v>
      </c>
      <c r="L27" s="22" t="s">
        <v>270</v>
      </c>
      <c r="M27" s="22" t="s">
        <v>271</v>
      </c>
      <c r="N27" s="22" t="s">
        <v>272</v>
      </c>
      <c r="O27" s="22"/>
      <c r="P27" s="2" t="s">
        <v>58</v>
      </c>
      <c r="Q27" s="2" t="s">
        <v>57</v>
      </c>
      <c r="R27" s="2" t="s">
        <v>57</v>
      </c>
      <c r="S27" s="2" t="s">
        <v>57</v>
      </c>
      <c r="T27" s="2" t="s">
        <v>58</v>
      </c>
      <c r="U27" s="2" t="s">
        <v>58</v>
      </c>
      <c r="V27" s="2" t="s">
        <v>58</v>
      </c>
      <c r="W27" s="2" t="s">
        <v>58</v>
      </c>
      <c r="X27" s="2" t="s">
        <v>57</v>
      </c>
      <c r="Y27" s="23"/>
      <c r="Z27" s="23"/>
      <c r="AA27" s="23"/>
      <c r="AB27" s="69" t="s">
        <v>59</v>
      </c>
      <c r="AC27" s="2" t="s">
        <v>57</v>
      </c>
      <c r="AD27" s="22"/>
      <c r="AE27" s="2" t="s">
        <v>57</v>
      </c>
      <c r="AF27" s="22"/>
      <c r="AG27" s="22"/>
      <c r="AH27" s="10">
        <v>2</v>
      </c>
      <c r="AI27" s="18" t="s">
        <v>68</v>
      </c>
      <c r="AJ27" s="10"/>
      <c r="AK27" s="21" t="s">
        <v>2107</v>
      </c>
      <c r="AL27" s="21" t="s">
        <v>70</v>
      </c>
      <c r="AM27" s="13" t="s">
        <v>70</v>
      </c>
      <c r="AN27" s="10" t="s">
        <v>70</v>
      </c>
      <c r="AO27" s="12" t="s">
        <v>70</v>
      </c>
      <c r="AP27" s="10" t="s">
        <v>633</v>
      </c>
      <c r="AQ27" s="10"/>
      <c r="AR27" s="10"/>
      <c r="AS27" s="10"/>
      <c r="AT27" s="10"/>
      <c r="AU27" s="10"/>
      <c r="AV27" s="12">
        <v>45474</v>
      </c>
      <c r="AW27" s="10"/>
      <c r="AX27" s="10"/>
      <c r="AY27" s="10"/>
      <c r="AZ27" s="10"/>
      <c r="BA27" s="10"/>
      <c r="BB27" s="10"/>
      <c r="BC27" s="10"/>
      <c r="BD27" s="10"/>
    </row>
    <row r="28" spans="1:56" ht="120" customHeight="1" x14ac:dyDescent="0.25">
      <c r="A28" s="1" t="s">
        <v>0</v>
      </c>
      <c r="B28" s="2" t="s">
        <v>273</v>
      </c>
      <c r="C28" s="2">
        <v>1.7000000000000001E-2</v>
      </c>
      <c r="D28" s="2">
        <f t="shared" ca="1" si="0"/>
        <v>105</v>
      </c>
      <c r="E28" s="2"/>
      <c r="F28" s="2"/>
      <c r="G28" s="22" t="s">
        <v>274</v>
      </c>
      <c r="H28" s="22" t="s">
        <v>275</v>
      </c>
      <c r="I28" s="22" t="s">
        <v>276</v>
      </c>
      <c r="J28" s="22" t="s">
        <v>276</v>
      </c>
      <c r="K28" s="22" t="s">
        <v>277</v>
      </c>
      <c r="L28" s="22" t="s">
        <v>278</v>
      </c>
      <c r="M28" s="22" t="s">
        <v>106</v>
      </c>
      <c r="N28" s="22" t="s">
        <v>279</v>
      </c>
      <c r="O28" s="22"/>
      <c r="P28" s="2" t="s">
        <v>58</v>
      </c>
      <c r="Q28" s="2" t="s">
        <v>57</v>
      </c>
      <c r="R28" s="2" t="s">
        <v>57</v>
      </c>
      <c r="S28" s="2" t="s">
        <v>58</v>
      </c>
      <c r="T28" s="2" t="s">
        <v>58</v>
      </c>
      <c r="U28" s="2" t="s">
        <v>58</v>
      </c>
      <c r="V28" s="2" t="s">
        <v>58</v>
      </c>
      <c r="W28" s="2" t="s">
        <v>58</v>
      </c>
      <c r="X28" s="2" t="s">
        <v>58</v>
      </c>
      <c r="Y28" s="23"/>
      <c r="Z28" s="23"/>
      <c r="AA28" s="23"/>
      <c r="AB28" s="69" t="s">
        <v>59</v>
      </c>
      <c r="AC28" s="2" t="s">
        <v>57</v>
      </c>
      <c r="AD28" s="22" t="s">
        <v>70</v>
      </c>
      <c r="AE28" s="2" t="s">
        <v>58</v>
      </c>
      <c r="AF28" s="22"/>
      <c r="AG28" s="22"/>
      <c r="AH28" s="10">
        <v>2</v>
      </c>
      <c r="AI28" s="18" t="s">
        <v>68</v>
      </c>
      <c r="AJ28" s="10"/>
      <c r="AK28" s="21" t="s">
        <v>2108</v>
      </c>
      <c r="AL28" s="21" t="s">
        <v>70</v>
      </c>
      <c r="AM28" s="13" t="s">
        <v>70</v>
      </c>
      <c r="AN28" s="10" t="s">
        <v>70</v>
      </c>
      <c r="AO28" s="12" t="s">
        <v>70</v>
      </c>
      <c r="AP28" s="10" t="s">
        <v>289</v>
      </c>
      <c r="AQ28" s="10"/>
      <c r="AR28" s="10"/>
      <c r="AS28" s="10">
        <v>16.37</v>
      </c>
      <c r="AT28" s="10">
        <v>16.37</v>
      </c>
      <c r="AU28" s="10"/>
      <c r="AV28" s="12"/>
      <c r="AW28" s="10">
        <v>0.15</v>
      </c>
      <c r="AX28" s="10"/>
      <c r="AY28" s="10"/>
      <c r="AZ28" s="10" t="s">
        <v>920</v>
      </c>
      <c r="BA28" s="10"/>
      <c r="BB28" s="10"/>
      <c r="BC28" s="10"/>
      <c r="BD28" s="10" t="s">
        <v>68</v>
      </c>
    </row>
    <row r="29" spans="1:56" ht="120" customHeight="1" x14ac:dyDescent="0.25">
      <c r="A29" s="1" t="s">
        <v>0</v>
      </c>
      <c r="B29" s="2" t="s">
        <v>280</v>
      </c>
      <c r="C29" s="2">
        <v>0</v>
      </c>
      <c r="D29" s="2">
        <f t="shared" ca="1" si="0"/>
        <v>108</v>
      </c>
      <c r="E29" s="2"/>
      <c r="F29" s="2"/>
      <c r="G29" s="22" t="s">
        <v>281</v>
      </c>
      <c r="H29" s="22" t="s">
        <v>282</v>
      </c>
      <c r="I29" s="22" t="s">
        <v>283</v>
      </c>
      <c r="J29" s="22" t="s">
        <v>283</v>
      </c>
      <c r="K29" s="22" t="s">
        <v>284</v>
      </c>
      <c r="L29" s="22" t="s">
        <v>285</v>
      </c>
      <c r="M29" s="22" t="s">
        <v>286</v>
      </c>
      <c r="N29" s="22" t="s">
        <v>287</v>
      </c>
      <c r="O29" s="22"/>
      <c r="P29" s="2" t="s">
        <v>58</v>
      </c>
      <c r="Q29" s="2" t="s">
        <v>57</v>
      </c>
      <c r="R29" s="2" t="s">
        <v>57</v>
      </c>
      <c r="S29" s="2" t="s">
        <v>58</v>
      </c>
      <c r="T29" s="2" t="s">
        <v>58</v>
      </c>
      <c r="U29" s="2" t="s">
        <v>58</v>
      </c>
      <c r="V29" s="2" t="s">
        <v>58</v>
      </c>
      <c r="W29" s="2" t="s">
        <v>57</v>
      </c>
      <c r="X29" s="2" t="s">
        <v>58</v>
      </c>
      <c r="Y29" s="23"/>
      <c r="Z29" s="23"/>
      <c r="AA29" s="23"/>
      <c r="AB29" s="69" t="s">
        <v>59</v>
      </c>
      <c r="AC29" s="2" t="s">
        <v>57</v>
      </c>
      <c r="AD29" s="22" t="s">
        <v>70</v>
      </c>
      <c r="AE29" s="2" t="s">
        <v>57</v>
      </c>
      <c r="AF29" s="22" t="s">
        <v>70</v>
      </c>
      <c r="AG29" s="22"/>
      <c r="AH29" s="10">
        <v>2</v>
      </c>
      <c r="AI29" s="18" t="s">
        <v>68</v>
      </c>
      <c r="AJ29" s="10"/>
      <c r="AK29" s="21" t="s">
        <v>288</v>
      </c>
      <c r="AL29" s="21" t="s">
        <v>70</v>
      </c>
      <c r="AM29" s="13" t="s">
        <v>70</v>
      </c>
      <c r="AN29" s="10" t="s">
        <v>70</v>
      </c>
      <c r="AO29" s="12" t="s">
        <v>70</v>
      </c>
      <c r="AP29" s="10" t="s">
        <v>289</v>
      </c>
      <c r="AQ29" s="10"/>
      <c r="AR29" s="10"/>
      <c r="AS29" s="10"/>
      <c r="AT29" s="10"/>
      <c r="AU29" s="10"/>
      <c r="AV29" s="12"/>
      <c r="AW29" s="10"/>
      <c r="AX29" s="10"/>
      <c r="AY29" s="10"/>
      <c r="AZ29" s="10"/>
      <c r="BA29" s="10"/>
      <c r="BB29" s="10"/>
      <c r="BC29" s="10"/>
      <c r="BD29" s="10"/>
    </row>
    <row r="30" spans="1:56" ht="120" customHeight="1" x14ac:dyDescent="0.25">
      <c r="A30" s="1" t="s">
        <v>0</v>
      </c>
      <c r="B30" s="2" t="s">
        <v>290</v>
      </c>
      <c r="C30" s="2">
        <v>0.156</v>
      </c>
      <c r="D30" s="2">
        <f t="shared" ca="1" si="0"/>
        <v>42</v>
      </c>
      <c r="E30" s="2"/>
      <c r="F30" s="2"/>
      <c r="G30" s="22" t="s">
        <v>291</v>
      </c>
      <c r="H30" s="22" t="s">
        <v>292</v>
      </c>
      <c r="I30" s="22" t="s">
        <v>293</v>
      </c>
      <c r="J30" s="22" t="s">
        <v>294</v>
      </c>
      <c r="K30" s="22" t="s">
        <v>295</v>
      </c>
      <c r="L30" s="22" t="s">
        <v>296</v>
      </c>
      <c r="M30" s="22" t="s">
        <v>297</v>
      </c>
      <c r="N30" s="22" t="s">
        <v>298</v>
      </c>
      <c r="O30" s="22"/>
      <c r="P30" s="2" t="s">
        <v>58</v>
      </c>
      <c r="Q30" s="2" t="s">
        <v>57</v>
      </c>
      <c r="R30" s="2" t="s">
        <v>57</v>
      </c>
      <c r="S30" s="2" t="s">
        <v>58</v>
      </c>
      <c r="T30" s="2" t="s">
        <v>58</v>
      </c>
      <c r="U30" s="2" t="s">
        <v>58</v>
      </c>
      <c r="V30" s="2" t="s">
        <v>58</v>
      </c>
      <c r="W30" s="2" t="s">
        <v>58</v>
      </c>
      <c r="X30" s="2" t="s">
        <v>58</v>
      </c>
      <c r="Y30" s="23"/>
      <c r="Z30" s="23"/>
      <c r="AA30" s="23"/>
      <c r="AB30" s="69" t="s">
        <v>59</v>
      </c>
      <c r="AC30" s="2" t="s">
        <v>58</v>
      </c>
      <c r="AD30" s="22"/>
      <c r="AE30" s="2" t="s">
        <v>57</v>
      </c>
      <c r="AF30" s="22" t="s">
        <v>70</v>
      </c>
      <c r="AG30" s="22"/>
      <c r="AH30" s="10">
        <v>2</v>
      </c>
      <c r="AI30" s="18" t="s">
        <v>68</v>
      </c>
      <c r="AJ30" s="10"/>
      <c r="AK30" s="21" t="s">
        <v>2109</v>
      </c>
      <c r="AL30" s="21" t="s">
        <v>70</v>
      </c>
      <c r="AM30" s="13" t="s">
        <v>70</v>
      </c>
      <c r="AN30" s="10" t="s">
        <v>70</v>
      </c>
      <c r="AO30" s="12" t="s">
        <v>70</v>
      </c>
      <c r="AP30" s="10" t="s">
        <v>289</v>
      </c>
      <c r="AQ30" s="10"/>
      <c r="AR30" s="10"/>
      <c r="AS30" s="10">
        <v>12.07</v>
      </c>
      <c r="AT30" s="10">
        <v>12.07</v>
      </c>
      <c r="AU30" s="10"/>
      <c r="AV30" s="12"/>
      <c r="AW30" s="10">
        <v>0.1</v>
      </c>
      <c r="AX30" s="10"/>
      <c r="AY30" s="10"/>
      <c r="AZ30" s="10" t="s">
        <v>920</v>
      </c>
      <c r="BA30" s="10"/>
      <c r="BB30" s="10"/>
      <c r="BC30" s="10"/>
      <c r="BD30" s="10" t="s">
        <v>68</v>
      </c>
    </row>
    <row r="31" spans="1:56" ht="120" customHeight="1" x14ac:dyDescent="0.25">
      <c r="A31" s="1" t="s">
        <v>0</v>
      </c>
      <c r="B31" s="2" t="s">
        <v>299</v>
      </c>
      <c r="C31" s="2">
        <v>0.64300000000000002</v>
      </c>
      <c r="D31" s="2">
        <f t="shared" ca="1" si="0"/>
        <v>47</v>
      </c>
      <c r="E31" s="2"/>
      <c r="F31" s="2"/>
      <c r="G31" s="22" t="s">
        <v>300</v>
      </c>
      <c r="H31" s="22" t="s">
        <v>301</v>
      </c>
      <c r="I31" s="22" t="s">
        <v>302</v>
      </c>
      <c r="J31" s="22" t="s">
        <v>303</v>
      </c>
      <c r="K31" s="22" t="s">
        <v>304</v>
      </c>
      <c r="L31" s="22" t="s">
        <v>305</v>
      </c>
      <c r="M31" s="22" t="s">
        <v>306</v>
      </c>
      <c r="N31" s="22" t="s">
        <v>307</v>
      </c>
      <c r="O31" s="22"/>
      <c r="P31" s="2" t="s">
        <v>58</v>
      </c>
      <c r="Q31" s="2" t="s">
        <v>57</v>
      </c>
      <c r="R31" s="2" t="s">
        <v>57</v>
      </c>
      <c r="S31" s="2" t="s">
        <v>58</v>
      </c>
      <c r="T31" s="2" t="s">
        <v>58</v>
      </c>
      <c r="U31" s="2" t="s">
        <v>58</v>
      </c>
      <c r="V31" s="2" t="s">
        <v>58</v>
      </c>
      <c r="W31" s="2" t="s">
        <v>57</v>
      </c>
      <c r="X31" s="2" t="s">
        <v>58</v>
      </c>
      <c r="Y31" s="23"/>
      <c r="Z31" s="23"/>
      <c r="AA31" s="23"/>
      <c r="AB31" s="69" t="s">
        <v>59</v>
      </c>
      <c r="AC31" s="2" t="s">
        <v>57</v>
      </c>
      <c r="AD31" s="22"/>
      <c r="AE31" s="2" t="s">
        <v>57</v>
      </c>
      <c r="AF31" s="22"/>
      <c r="AG31" s="22"/>
      <c r="AH31" s="10">
        <v>3</v>
      </c>
      <c r="AI31" s="18" t="s">
        <v>68</v>
      </c>
      <c r="AJ31" s="10"/>
      <c r="AK31" s="21" t="s">
        <v>2110</v>
      </c>
      <c r="AL31" s="21" t="s">
        <v>70</v>
      </c>
      <c r="AM31" s="13" t="s">
        <v>70</v>
      </c>
      <c r="AN31" s="10" t="s">
        <v>70</v>
      </c>
      <c r="AO31" s="12" t="s">
        <v>70</v>
      </c>
      <c r="AP31" s="10" t="s">
        <v>633</v>
      </c>
      <c r="AQ31" s="10"/>
      <c r="AR31" s="10"/>
      <c r="AS31" s="10"/>
      <c r="AT31" s="10"/>
      <c r="AU31" s="10"/>
      <c r="AV31" s="12"/>
      <c r="AW31" s="10"/>
      <c r="AX31" s="10"/>
      <c r="AY31" s="10"/>
      <c r="AZ31" s="10"/>
      <c r="BA31" s="10"/>
      <c r="BB31" s="10"/>
      <c r="BC31" s="10"/>
      <c r="BD31" s="10"/>
    </row>
    <row r="32" spans="1:56" ht="120" customHeight="1" x14ac:dyDescent="0.25">
      <c r="A32" s="1" t="s">
        <v>0</v>
      </c>
      <c r="B32" s="2" t="s">
        <v>308</v>
      </c>
      <c r="C32" s="2">
        <v>0</v>
      </c>
      <c r="D32" s="2">
        <f t="shared" ca="1" si="0"/>
        <v>102</v>
      </c>
      <c r="E32" s="2"/>
      <c r="F32" s="2"/>
      <c r="G32" s="22" t="s">
        <v>309</v>
      </c>
      <c r="H32" s="22" t="s">
        <v>310</v>
      </c>
      <c r="I32" s="22" t="s">
        <v>311</v>
      </c>
      <c r="J32" s="22" t="s">
        <v>312</v>
      </c>
      <c r="K32" s="22" t="s">
        <v>313</v>
      </c>
      <c r="L32" s="22" t="s">
        <v>314</v>
      </c>
      <c r="M32" s="22" t="s">
        <v>106</v>
      </c>
      <c r="N32" s="22" t="s">
        <v>315</v>
      </c>
      <c r="O32" s="22"/>
      <c r="P32" s="2" t="s">
        <v>58</v>
      </c>
      <c r="Q32" s="2" t="s">
        <v>57</v>
      </c>
      <c r="R32" s="2" t="s">
        <v>57</v>
      </c>
      <c r="S32" s="2" t="s">
        <v>58</v>
      </c>
      <c r="T32" s="2" t="s">
        <v>57</v>
      </c>
      <c r="U32" s="2" t="s">
        <v>58</v>
      </c>
      <c r="V32" s="2" t="s">
        <v>58</v>
      </c>
      <c r="W32" s="2" t="s">
        <v>58</v>
      </c>
      <c r="X32" s="2" t="s">
        <v>57</v>
      </c>
      <c r="Y32" s="23"/>
      <c r="Z32" s="23"/>
      <c r="AA32" s="23"/>
      <c r="AB32" s="69" t="s">
        <v>59</v>
      </c>
      <c r="AC32" s="2" t="s">
        <v>57</v>
      </c>
      <c r="AD32" s="22" t="s">
        <v>70</v>
      </c>
      <c r="AE32" s="2" t="s">
        <v>57</v>
      </c>
      <c r="AF32" s="22" t="s">
        <v>70</v>
      </c>
      <c r="AG32" s="22"/>
      <c r="AH32" s="10">
        <v>2</v>
      </c>
      <c r="AI32" s="18" t="s">
        <v>68</v>
      </c>
      <c r="AJ32" s="10"/>
      <c r="AK32" s="21" t="s">
        <v>316</v>
      </c>
      <c r="AL32" s="21" t="s">
        <v>1375</v>
      </c>
      <c r="AM32" s="13" t="s">
        <v>1376</v>
      </c>
      <c r="AN32" s="10" t="s">
        <v>130</v>
      </c>
      <c r="AO32" s="12" t="s">
        <v>632</v>
      </c>
      <c r="AP32" s="10" t="s">
        <v>633</v>
      </c>
      <c r="AQ32" s="10"/>
      <c r="AR32" s="10"/>
      <c r="AS32" s="10"/>
      <c r="AT32" s="10"/>
      <c r="AU32" s="10"/>
      <c r="AV32" s="12"/>
      <c r="AW32" s="10"/>
      <c r="AX32" s="10"/>
      <c r="AY32" s="10"/>
      <c r="AZ32" s="10" t="s">
        <v>920</v>
      </c>
      <c r="BA32" s="10" t="s">
        <v>2075</v>
      </c>
      <c r="BB32" s="10"/>
      <c r="BC32" s="10"/>
      <c r="BD32" s="10"/>
    </row>
    <row r="33" spans="1:56" ht="120" customHeight="1" x14ac:dyDescent="0.25">
      <c r="A33" s="1" t="s">
        <v>0</v>
      </c>
      <c r="B33" s="2" t="s">
        <v>317</v>
      </c>
      <c r="C33" s="2">
        <v>6.43E-3</v>
      </c>
      <c r="D33" s="2">
        <f t="shared" ca="1" si="0"/>
        <v>96</v>
      </c>
      <c r="E33" s="2"/>
      <c r="F33" s="2"/>
      <c r="G33" s="22" t="s">
        <v>318</v>
      </c>
      <c r="H33" s="22" t="s">
        <v>319</v>
      </c>
      <c r="I33" s="22" t="s">
        <v>320</v>
      </c>
      <c r="J33" s="22" t="s">
        <v>320</v>
      </c>
      <c r="K33" s="22" t="s">
        <v>321</v>
      </c>
      <c r="L33" s="22" t="s">
        <v>322</v>
      </c>
      <c r="M33" s="22" t="s">
        <v>106</v>
      </c>
      <c r="N33" s="22" t="s">
        <v>323</v>
      </c>
      <c r="O33" s="22"/>
      <c r="P33" s="2" t="s">
        <v>58</v>
      </c>
      <c r="Q33" s="2" t="s">
        <v>57</v>
      </c>
      <c r="R33" s="2" t="s">
        <v>57</v>
      </c>
      <c r="S33" s="2" t="s">
        <v>57</v>
      </c>
      <c r="T33" s="2" t="s">
        <v>58</v>
      </c>
      <c r="U33" s="2" t="s">
        <v>58</v>
      </c>
      <c r="V33" s="2" t="s">
        <v>58</v>
      </c>
      <c r="W33" s="2" t="s">
        <v>58</v>
      </c>
      <c r="X33" s="2" t="s">
        <v>57</v>
      </c>
      <c r="Y33" s="23"/>
      <c r="Z33" s="23"/>
      <c r="AA33" s="23"/>
      <c r="AB33" s="69" t="s">
        <v>59</v>
      </c>
      <c r="AC33" s="2" t="s">
        <v>57</v>
      </c>
      <c r="AD33" s="22" t="s">
        <v>70</v>
      </c>
      <c r="AE33" s="2" t="s">
        <v>57</v>
      </c>
      <c r="AF33" s="22" t="s">
        <v>70</v>
      </c>
      <c r="AG33" s="22"/>
      <c r="AH33" s="10">
        <v>3</v>
      </c>
      <c r="AI33" s="20" t="s">
        <v>324</v>
      </c>
      <c r="AJ33" s="10"/>
      <c r="AK33" s="21"/>
      <c r="AL33" s="21"/>
      <c r="AM33" s="13"/>
      <c r="AN33" s="10"/>
      <c r="AO33" s="12"/>
      <c r="AP33" s="10"/>
      <c r="AQ33" s="10"/>
      <c r="AR33" s="10"/>
      <c r="AS33" s="10"/>
      <c r="AT33" s="10"/>
      <c r="AU33" s="10"/>
      <c r="AV33" s="12"/>
      <c r="AW33" s="10"/>
      <c r="AX33" s="10"/>
      <c r="AY33" s="10"/>
      <c r="AZ33" s="10"/>
      <c r="BA33" s="10"/>
      <c r="BB33" s="10"/>
      <c r="BC33" s="10"/>
      <c r="BD33" s="10"/>
    </row>
    <row r="34" spans="1:56" ht="120" customHeight="1" x14ac:dyDescent="0.25">
      <c r="A34" s="1" t="s">
        <v>0</v>
      </c>
      <c r="B34" s="2" t="s">
        <v>325</v>
      </c>
      <c r="C34" s="2">
        <v>0</v>
      </c>
      <c r="D34" s="2">
        <f t="shared" ca="1" si="0"/>
        <v>130</v>
      </c>
      <c r="E34" s="2"/>
      <c r="F34" s="2"/>
      <c r="G34" s="22" t="s">
        <v>326</v>
      </c>
      <c r="H34" s="22" t="s">
        <v>327</v>
      </c>
      <c r="I34" s="22" t="s">
        <v>328</v>
      </c>
      <c r="J34" s="22" t="s">
        <v>329</v>
      </c>
      <c r="K34" s="22" t="s">
        <v>330</v>
      </c>
      <c r="L34" s="22" t="s">
        <v>331</v>
      </c>
      <c r="M34" s="22" t="s">
        <v>106</v>
      </c>
      <c r="N34" s="22" t="s">
        <v>332</v>
      </c>
      <c r="O34" s="22"/>
      <c r="P34" s="2" t="s">
        <v>58</v>
      </c>
      <c r="Q34" s="2" t="s">
        <v>57</v>
      </c>
      <c r="R34" s="2" t="s">
        <v>57</v>
      </c>
      <c r="S34" s="2" t="s">
        <v>57</v>
      </c>
      <c r="T34" s="2" t="s">
        <v>58</v>
      </c>
      <c r="U34" s="2" t="s">
        <v>58</v>
      </c>
      <c r="V34" s="2" t="s">
        <v>58</v>
      </c>
      <c r="W34" s="2" t="s">
        <v>58</v>
      </c>
      <c r="X34" s="2" t="s">
        <v>57</v>
      </c>
      <c r="Y34" s="23"/>
      <c r="Z34" s="23"/>
      <c r="AA34" s="23"/>
      <c r="AB34" s="69" t="s">
        <v>59</v>
      </c>
      <c r="AC34" s="2" t="s">
        <v>57</v>
      </c>
      <c r="AD34" s="22" t="s">
        <v>70</v>
      </c>
      <c r="AE34" s="2" t="s">
        <v>57</v>
      </c>
      <c r="AF34" s="22" t="s">
        <v>70</v>
      </c>
      <c r="AG34" s="22"/>
      <c r="AH34" s="10">
        <v>3</v>
      </c>
      <c r="AI34" s="20" t="s">
        <v>324</v>
      </c>
      <c r="AJ34" s="10"/>
      <c r="AK34" s="21" t="s">
        <v>2111</v>
      </c>
      <c r="AL34" s="21" t="s">
        <v>333</v>
      </c>
      <c r="AM34" s="13" t="s">
        <v>334</v>
      </c>
      <c r="AN34" s="10" t="s">
        <v>335</v>
      </c>
      <c r="AO34" s="12">
        <v>45380</v>
      </c>
      <c r="AP34" s="10" t="s">
        <v>289</v>
      </c>
      <c r="AQ34" s="10">
        <v>1</v>
      </c>
      <c r="AR34" s="10"/>
      <c r="AS34" s="10">
        <v>7.08</v>
      </c>
      <c r="AT34" s="10">
        <v>7.08</v>
      </c>
      <c r="AU34" s="10"/>
      <c r="AV34" s="12"/>
      <c r="AW34" s="10"/>
      <c r="AX34" s="10"/>
      <c r="AY34" s="10"/>
      <c r="AZ34" s="10" t="s">
        <v>2075</v>
      </c>
      <c r="BA34" s="10"/>
      <c r="BB34" s="10"/>
      <c r="BC34" s="10"/>
      <c r="BD34" s="10" t="s">
        <v>920</v>
      </c>
    </row>
    <row r="35" spans="1:56" ht="120" customHeight="1" x14ac:dyDescent="0.25">
      <c r="A35" s="1" t="s">
        <v>0</v>
      </c>
      <c r="B35" s="2" t="s">
        <v>336</v>
      </c>
      <c r="C35" s="2">
        <v>0</v>
      </c>
      <c r="D35" s="2">
        <f t="shared" ca="1" si="0"/>
        <v>122</v>
      </c>
      <c r="E35" s="2"/>
      <c r="F35" s="2"/>
      <c r="G35" s="22" t="s">
        <v>337</v>
      </c>
      <c r="H35" s="22" t="s">
        <v>338</v>
      </c>
      <c r="I35" s="22" t="s">
        <v>339</v>
      </c>
      <c r="J35" s="22" t="s">
        <v>339</v>
      </c>
      <c r="K35" s="22" t="s">
        <v>340</v>
      </c>
      <c r="L35" s="22" t="s">
        <v>341</v>
      </c>
      <c r="M35" s="22" t="s">
        <v>106</v>
      </c>
      <c r="N35" s="22" t="s">
        <v>342</v>
      </c>
      <c r="O35" s="22"/>
      <c r="P35" s="2" t="s">
        <v>58</v>
      </c>
      <c r="Q35" s="2" t="s">
        <v>57</v>
      </c>
      <c r="R35" s="2" t="s">
        <v>57</v>
      </c>
      <c r="S35" s="2" t="s">
        <v>58</v>
      </c>
      <c r="T35" s="2" t="s">
        <v>58</v>
      </c>
      <c r="U35" s="2" t="s">
        <v>58</v>
      </c>
      <c r="V35" s="2" t="s">
        <v>58</v>
      </c>
      <c r="W35" s="2" t="s">
        <v>58</v>
      </c>
      <c r="X35" s="2" t="s">
        <v>58</v>
      </c>
      <c r="Y35" s="23"/>
      <c r="Z35" s="23"/>
      <c r="AA35" s="23"/>
      <c r="AB35" s="69" t="s">
        <v>59</v>
      </c>
      <c r="AC35" s="2" t="s">
        <v>57</v>
      </c>
      <c r="AD35" s="22" t="s">
        <v>70</v>
      </c>
      <c r="AE35" s="2" t="s">
        <v>57</v>
      </c>
      <c r="AF35" s="22" t="s">
        <v>70</v>
      </c>
      <c r="AG35" s="22"/>
      <c r="AH35" s="10">
        <v>3</v>
      </c>
      <c r="AI35" s="20" t="s">
        <v>324</v>
      </c>
      <c r="AJ35" s="10"/>
      <c r="AK35" s="21"/>
      <c r="AL35" s="21"/>
      <c r="AM35" s="13"/>
      <c r="AN35" s="10"/>
      <c r="AO35" s="12"/>
      <c r="AP35" s="10"/>
      <c r="AQ35" s="10"/>
      <c r="AR35" s="10"/>
      <c r="AS35" s="10"/>
      <c r="AT35" s="10"/>
      <c r="AU35" s="10"/>
      <c r="AV35" s="12"/>
      <c r="AW35" s="10"/>
      <c r="AX35" s="10"/>
      <c r="AY35" s="10"/>
      <c r="AZ35" s="10"/>
      <c r="BA35" s="10"/>
      <c r="BB35" s="10"/>
      <c r="BC35" s="10"/>
      <c r="BD35" s="10"/>
    </row>
    <row r="36" spans="1:56" ht="120" customHeight="1" x14ac:dyDescent="0.25">
      <c r="A36" s="1" t="s">
        <v>0</v>
      </c>
      <c r="B36" s="2" t="s">
        <v>343</v>
      </c>
      <c r="C36" s="2">
        <v>0</v>
      </c>
      <c r="D36" s="2">
        <f t="shared" ca="1" si="0"/>
        <v>84</v>
      </c>
      <c r="E36" s="2"/>
      <c r="F36" s="2"/>
      <c r="G36" s="22" t="s">
        <v>344</v>
      </c>
      <c r="H36" s="22" t="s">
        <v>345</v>
      </c>
      <c r="I36" s="22" t="s">
        <v>339</v>
      </c>
      <c r="J36" s="22" t="s">
        <v>339</v>
      </c>
      <c r="K36" s="22" t="s">
        <v>346</v>
      </c>
      <c r="L36" s="22" t="s">
        <v>347</v>
      </c>
      <c r="M36" s="22" t="s">
        <v>106</v>
      </c>
      <c r="N36" s="22" t="s">
        <v>348</v>
      </c>
      <c r="O36" s="22"/>
      <c r="P36" s="2" t="s">
        <v>58</v>
      </c>
      <c r="Q36" s="2" t="s">
        <v>57</v>
      </c>
      <c r="R36" s="2" t="s">
        <v>57</v>
      </c>
      <c r="S36" s="2" t="s">
        <v>58</v>
      </c>
      <c r="T36" s="2" t="s">
        <v>58</v>
      </c>
      <c r="U36" s="2" t="s">
        <v>58</v>
      </c>
      <c r="V36" s="2" t="s">
        <v>58</v>
      </c>
      <c r="W36" s="2" t="s">
        <v>58</v>
      </c>
      <c r="X36" s="2" t="s">
        <v>58</v>
      </c>
      <c r="Y36" s="23"/>
      <c r="Z36" s="23"/>
      <c r="AA36" s="23"/>
      <c r="AB36" s="69" t="s">
        <v>59</v>
      </c>
      <c r="AC36" s="2" t="s">
        <v>57</v>
      </c>
      <c r="AD36" s="22" t="s">
        <v>70</v>
      </c>
      <c r="AE36" s="2" t="s">
        <v>57</v>
      </c>
      <c r="AF36" s="22" t="s">
        <v>70</v>
      </c>
      <c r="AG36" s="22"/>
      <c r="AH36" s="10">
        <v>3</v>
      </c>
      <c r="AI36" s="20" t="s">
        <v>324</v>
      </c>
      <c r="AJ36" s="10"/>
      <c r="AK36" s="21"/>
      <c r="AL36" s="21"/>
      <c r="AM36" s="13"/>
      <c r="AN36" s="10"/>
      <c r="AO36" s="12"/>
      <c r="AP36" s="10"/>
      <c r="AQ36" s="10"/>
      <c r="AR36" s="10"/>
      <c r="AS36" s="10"/>
      <c r="AT36" s="10"/>
      <c r="AU36" s="10"/>
      <c r="AV36" s="12"/>
      <c r="AW36" s="10"/>
      <c r="AX36" s="10"/>
      <c r="AY36" s="10"/>
      <c r="AZ36" s="10"/>
      <c r="BA36" s="10"/>
      <c r="BB36" s="10"/>
      <c r="BC36" s="10"/>
      <c r="BD36" s="10"/>
    </row>
    <row r="37" spans="1:56" ht="120" customHeight="1" x14ac:dyDescent="0.25">
      <c r="A37" s="1" t="s">
        <v>0</v>
      </c>
      <c r="B37" s="2" t="s">
        <v>349</v>
      </c>
      <c r="C37" s="2">
        <v>0</v>
      </c>
      <c r="D37" s="2">
        <f t="shared" ca="1" si="0"/>
        <v>82</v>
      </c>
      <c r="E37" s="2"/>
      <c r="F37" s="2"/>
      <c r="G37" s="22" t="s">
        <v>350</v>
      </c>
      <c r="H37" s="22" t="s">
        <v>351</v>
      </c>
      <c r="I37" s="22" t="s">
        <v>339</v>
      </c>
      <c r="J37" s="22" t="s">
        <v>339</v>
      </c>
      <c r="K37" s="22" t="s">
        <v>352</v>
      </c>
      <c r="L37" s="22" t="s">
        <v>353</v>
      </c>
      <c r="M37" s="22" t="s">
        <v>106</v>
      </c>
      <c r="N37" s="22" t="s">
        <v>354</v>
      </c>
      <c r="O37" s="22"/>
      <c r="P37" s="2" t="s">
        <v>58</v>
      </c>
      <c r="Q37" s="2" t="s">
        <v>57</v>
      </c>
      <c r="R37" s="2" t="s">
        <v>57</v>
      </c>
      <c r="S37" s="2" t="s">
        <v>58</v>
      </c>
      <c r="T37" s="2" t="s">
        <v>58</v>
      </c>
      <c r="U37" s="2" t="s">
        <v>58</v>
      </c>
      <c r="V37" s="2" t="s">
        <v>58</v>
      </c>
      <c r="W37" s="2" t="s">
        <v>58</v>
      </c>
      <c r="X37" s="2" t="s">
        <v>58</v>
      </c>
      <c r="Y37" s="23"/>
      <c r="Z37" s="23"/>
      <c r="AA37" s="23"/>
      <c r="AB37" s="69" t="s">
        <v>59</v>
      </c>
      <c r="AC37" s="2" t="s">
        <v>57</v>
      </c>
      <c r="AD37" s="22" t="s">
        <v>70</v>
      </c>
      <c r="AE37" s="2" t="s">
        <v>57</v>
      </c>
      <c r="AF37" s="22" t="s">
        <v>70</v>
      </c>
      <c r="AG37" s="22"/>
      <c r="AH37" s="10">
        <v>3</v>
      </c>
      <c r="AI37" s="20" t="s">
        <v>324</v>
      </c>
      <c r="AJ37" s="10"/>
      <c r="AK37" s="21"/>
      <c r="AL37" s="21"/>
      <c r="AM37" s="13"/>
      <c r="AN37" s="10"/>
      <c r="AO37" s="12"/>
      <c r="AP37" s="10"/>
      <c r="AQ37" s="10"/>
      <c r="AR37" s="10"/>
      <c r="AS37" s="10"/>
      <c r="AT37" s="10"/>
      <c r="AU37" s="10"/>
      <c r="AV37" s="12"/>
      <c r="AW37" s="10"/>
      <c r="AX37" s="10"/>
      <c r="AY37" s="10"/>
      <c r="AZ37" s="10"/>
      <c r="BA37" s="10"/>
      <c r="BB37" s="10"/>
      <c r="BC37" s="10"/>
      <c r="BD37" s="10"/>
    </row>
    <row r="38" spans="1:56" ht="120" customHeight="1" x14ac:dyDescent="0.25">
      <c r="A38" s="1" t="s">
        <v>0</v>
      </c>
      <c r="B38" s="2" t="s">
        <v>355</v>
      </c>
      <c r="C38" s="2">
        <v>0</v>
      </c>
      <c r="D38" s="2">
        <f t="shared" ca="1" si="0"/>
        <v>135</v>
      </c>
      <c r="E38" s="2"/>
      <c r="F38" s="2"/>
      <c r="G38" s="22" t="s">
        <v>356</v>
      </c>
      <c r="H38" s="22" t="s">
        <v>357</v>
      </c>
      <c r="I38" s="22" t="s">
        <v>339</v>
      </c>
      <c r="J38" s="22" t="s">
        <v>339</v>
      </c>
      <c r="K38" s="22" t="s">
        <v>358</v>
      </c>
      <c r="L38" s="22" t="s">
        <v>359</v>
      </c>
      <c r="M38" s="22" t="s">
        <v>106</v>
      </c>
      <c r="N38" s="22" t="s">
        <v>360</v>
      </c>
      <c r="O38" s="22"/>
      <c r="P38" s="2" t="s">
        <v>58</v>
      </c>
      <c r="Q38" s="2" t="s">
        <v>57</v>
      </c>
      <c r="R38" s="2" t="s">
        <v>57</v>
      </c>
      <c r="S38" s="2" t="s">
        <v>58</v>
      </c>
      <c r="T38" s="2" t="s">
        <v>58</v>
      </c>
      <c r="U38" s="2" t="s">
        <v>58</v>
      </c>
      <c r="V38" s="2" t="s">
        <v>58</v>
      </c>
      <c r="W38" s="2" t="s">
        <v>58</v>
      </c>
      <c r="X38" s="2" t="s">
        <v>58</v>
      </c>
      <c r="Y38" s="23"/>
      <c r="Z38" s="23"/>
      <c r="AA38" s="23"/>
      <c r="AB38" s="69" t="s">
        <v>59</v>
      </c>
      <c r="AC38" s="2" t="s">
        <v>57</v>
      </c>
      <c r="AD38" s="22" t="s">
        <v>70</v>
      </c>
      <c r="AE38" s="2" t="s">
        <v>57</v>
      </c>
      <c r="AF38" s="22" t="s">
        <v>70</v>
      </c>
      <c r="AG38" s="22"/>
      <c r="AH38" s="10">
        <v>3</v>
      </c>
      <c r="AI38" s="20" t="s">
        <v>324</v>
      </c>
      <c r="AJ38" s="10"/>
      <c r="AK38" s="21"/>
      <c r="AL38" s="21"/>
      <c r="AM38" s="13"/>
      <c r="AN38" s="10"/>
      <c r="AO38" s="12"/>
      <c r="AP38" s="10"/>
      <c r="AQ38" s="10"/>
      <c r="AR38" s="10"/>
      <c r="AS38" s="10"/>
      <c r="AT38" s="10"/>
      <c r="AU38" s="10"/>
      <c r="AV38" s="12"/>
      <c r="AW38" s="10"/>
      <c r="AX38" s="10"/>
      <c r="AY38" s="10"/>
      <c r="AZ38" s="10"/>
      <c r="BA38" s="10"/>
      <c r="BB38" s="10"/>
      <c r="BC38" s="10"/>
      <c r="BD38" s="10"/>
    </row>
    <row r="39" spans="1:56" ht="120" customHeight="1" x14ac:dyDescent="0.25">
      <c r="A39" s="1" t="s">
        <v>0</v>
      </c>
      <c r="B39" s="2" t="s">
        <v>361</v>
      </c>
      <c r="C39" s="2">
        <v>0</v>
      </c>
      <c r="D39" s="2">
        <f t="shared" ca="1" si="0"/>
        <v>71</v>
      </c>
      <c r="E39" s="2"/>
      <c r="F39" s="2"/>
      <c r="G39" s="22" t="s">
        <v>362</v>
      </c>
      <c r="H39" s="22" t="s">
        <v>363</v>
      </c>
      <c r="I39" s="22" t="s">
        <v>339</v>
      </c>
      <c r="J39" s="22" t="s">
        <v>339</v>
      </c>
      <c r="K39" s="22" t="s">
        <v>364</v>
      </c>
      <c r="L39" s="22" t="s">
        <v>365</v>
      </c>
      <c r="M39" s="22" t="s">
        <v>106</v>
      </c>
      <c r="N39" s="22" t="s">
        <v>366</v>
      </c>
      <c r="O39" s="22"/>
      <c r="P39" s="2" t="s">
        <v>58</v>
      </c>
      <c r="Q39" s="2" t="s">
        <v>57</v>
      </c>
      <c r="R39" s="2" t="s">
        <v>57</v>
      </c>
      <c r="S39" s="2" t="s">
        <v>58</v>
      </c>
      <c r="T39" s="2" t="s">
        <v>58</v>
      </c>
      <c r="U39" s="2" t="s">
        <v>58</v>
      </c>
      <c r="V39" s="2" t="s">
        <v>58</v>
      </c>
      <c r="W39" s="2" t="s">
        <v>58</v>
      </c>
      <c r="X39" s="2" t="s">
        <v>58</v>
      </c>
      <c r="Y39" s="23"/>
      <c r="Z39" s="23"/>
      <c r="AA39" s="23"/>
      <c r="AB39" s="69" t="s">
        <v>59</v>
      </c>
      <c r="AC39" s="2" t="s">
        <v>57</v>
      </c>
      <c r="AD39" s="22" t="s">
        <v>70</v>
      </c>
      <c r="AE39" s="2" t="s">
        <v>57</v>
      </c>
      <c r="AF39" s="22" t="s">
        <v>70</v>
      </c>
      <c r="AG39" s="22"/>
      <c r="AH39" s="10">
        <v>3</v>
      </c>
      <c r="AI39" s="20" t="s">
        <v>324</v>
      </c>
      <c r="AJ39" s="10"/>
      <c r="AK39" s="21"/>
      <c r="AL39" s="21"/>
      <c r="AM39" s="13"/>
      <c r="AN39" s="10"/>
      <c r="AO39" s="12"/>
      <c r="AP39" s="10"/>
      <c r="AQ39" s="10"/>
      <c r="AR39" s="10"/>
      <c r="AS39" s="10"/>
      <c r="AT39" s="10"/>
      <c r="AU39" s="10"/>
      <c r="AV39" s="12"/>
      <c r="AW39" s="10"/>
      <c r="AX39" s="10"/>
      <c r="AY39" s="10"/>
      <c r="AZ39" s="10"/>
      <c r="BA39" s="10"/>
      <c r="BB39" s="10"/>
      <c r="BC39" s="10"/>
      <c r="BD39" s="10"/>
    </row>
    <row r="40" spans="1:56" ht="120" customHeight="1" x14ac:dyDescent="0.25">
      <c r="A40" s="1" t="s">
        <v>0</v>
      </c>
      <c r="B40" s="2" t="s">
        <v>367</v>
      </c>
      <c r="C40" s="2">
        <v>1.2E-2</v>
      </c>
      <c r="D40" s="2">
        <f t="shared" ca="1" si="0"/>
        <v>84</v>
      </c>
      <c r="E40" s="2"/>
      <c r="F40" s="2"/>
      <c r="G40" s="22" t="s">
        <v>368</v>
      </c>
      <c r="H40" s="22" t="s">
        <v>369</v>
      </c>
      <c r="I40" s="22" t="s">
        <v>370</v>
      </c>
      <c r="J40" s="22" t="s">
        <v>371</v>
      </c>
      <c r="K40" s="22" t="s">
        <v>372</v>
      </c>
      <c r="L40" s="22" t="s">
        <v>373</v>
      </c>
      <c r="M40" s="22" t="s">
        <v>106</v>
      </c>
      <c r="N40" s="22" t="s">
        <v>374</v>
      </c>
      <c r="O40" s="22"/>
      <c r="P40" s="2" t="s">
        <v>57</v>
      </c>
      <c r="Q40" s="2" t="s">
        <v>57</v>
      </c>
      <c r="R40" s="2" t="s">
        <v>58</v>
      </c>
      <c r="S40" s="2" t="s">
        <v>57</v>
      </c>
      <c r="T40" s="2" t="s">
        <v>58</v>
      </c>
      <c r="U40" s="2" t="s">
        <v>58</v>
      </c>
      <c r="V40" s="2" t="s">
        <v>58</v>
      </c>
      <c r="W40" s="2" t="s">
        <v>57</v>
      </c>
      <c r="X40" s="2" t="s">
        <v>57</v>
      </c>
      <c r="Y40" s="23"/>
      <c r="Z40" s="23"/>
      <c r="AA40" s="23"/>
      <c r="AB40" s="69" t="s">
        <v>59</v>
      </c>
      <c r="AC40" s="2" t="s">
        <v>57</v>
      </c>
      <c r="AD40" s="22"/>
      <c r="AE40" s="2" t="s">
        <v>57</v>
      </c>
      <c r="AF40" s="22"/>
      <c r="AG40" s="22"/>
      <c r="AH40" s="10">
        <v>3</v>
      </c>
      <c r="AI40" s="18" t="s">
        <v>68</v>
      </c>
      <c r="AJ40" s="10" t="s">
        <v>1749</v>
      </c>
      <c r="AK40" s="21" t="s">
        <v>375</v>
      </c>
      <c r="AL40" s="21" t="s">
        <v>70</v>
      </c>
      <c r="AM40" s="13" t="s">
        <v>70</v>
      </c>
      <c r="AN40" s="10" t="s">
        <v>70</v>
      </c>
      <c r="AO40" s="12" t="s">
        <v>70</v>
      </c>
      <c r="AP40" s="10" t="s">
        <v>289</v>
      </c>
      <c r="AQ40" s="10">
        <v>0.95</v>
      </c>
      <c r="AR40" s="10"/>
      <c r="AS40" s="10"/>
      <c r="AT40" s="10">
        <v>4.18</v>
      </c>
      <c r="AU40" s="10"/>
      <c r="AV40" s="12">
        <v>45383</v>
      </c>
      <c r="AW40" s="10"/>
      <c r="AX40" s="10"/>
      <c r="AY40" s="10"/>
      <c r="AZ40" s="10" t="s">
        <v>920</v>
      </c>
      <c r="BA40" s="10" t="s">
        <v>70</v>
      </c>
      <c r="BB40" s="10" t="s">
        <v>920</v>
      </c>
      <c r="BC40" s="10" t="s">
        <v>920</v>
      </c>
      <c r="BD40" s="10" t="s">
        <v>920</v>
      </c>
    </row>
    <row r="41" spans="1:56" ht="120" customHeight="1" x14ac:dyDescent="0.25">
      <c r="A41" s="1" t="s">
        <v>0</v>
      </c>
      <c r="B41" s="2" t="s">
        <v>376</v>
      </c>
      <c r="C41" s="2">
        <v>3.5000000000000003E-2</v>
      </c>
      <c r="D41" s="2">
        <f t="shared" ca="1" si="0"/>
        <v>55</v>
      </c>
      <c r="E41" s="2"/>
      <c r="F41" s="2"/>
      <c r="G41" s="22" t="s">
        <v>377</v>
      </c>
      <c r="H41" s="22" t="s">
        <v>378</v>
      </c>
      <c r="I41" s="22" t="s">
        <v>379</v>
      </c>
      <c r="J41" s="22" t="s">
        <v>379</v>
      </c>
      <c r="K41" s="22" t="s">
        <v>380</v>
      </c>
      <c r="L41" s="22" t="s">
        <v>381</v>
      </c>
      <c r="M41" s="22" t="s">
        <v>106</v>
      </c>
      <c r="N41" s="22" t="s">
        <v>382</v>
      </c>
      <c r="O41" s="22"/>
      <c r="P41" s="2" t="s">
        <v>58</v>
      </c>
      <c r="Q41" s="2" t="s">
        <v>57</v>
      </c>
      <c r="R41" s="2" t="s">
        <v>57</v>
      </c>
      <c r="S41" s="2" t="s">
        <v>58</v>
      </c>
      <c r="T41" s="2" t="s">
        <v>58</v>
      </c>
      <c r="U41" s="2" t="s">
        <v>58</v>
      </c>
      <c r="V41" s="2" t="s">
        <v>58</v>
      </c>
      <c r="W41" s="2" t="s">
        <v>58</v>
      </c>
      <c r="X41" s="2" t="s">
        <v>57</v>
      </c>
      <c r="Y41" s="23"/>
      <c r="Z41" s="23"/>
      <c r="AA41" s="23"/>
      <c r="AB41" s="69" t="s">
        <v>59</v>
      </c>
      <c r="AC41" s="2" t="s">
        <v>57</v>
      </c>
      <c r="AD41" s="22" t="s">
        <v>70</v>
      </c>
      <c r="AE41" s="2" t="s">
        <v>58</v>
      </c>
      <c r="AF41" s="22"/>
      <c r="AG41" s="22"/>
      <c r="AH41" s="10" t="s">
        <v>797</v>
      </c>
      <c r="AI41" s="18" t="s">
        <v>68</v>
      </c>
      <c r="AJ41" s="10"/>
      <c r="AK41" s="21" t="s">
        <v>2112</v>
      </c>
      <c r="AL41" s="21" t="s">
        <v>2113</v>
      </c>
      <c r="AM41" s="13" t="s">
        <v>507</v>
      </c>
      <c r="AN41" s="10" t="s">
        <v>2114</v>
      </c>
      <c r="AO41" s="12">
        <v>45338</v>
      </c>
      <c r="AP41" s="10" t="s">
        <v>289</v>
      </c>
      <c r="AQ41" s="10">
        <v>1</v>
      </c>
      <c r="AR41" s="10"/>
      <c r="AS41" s="10">
        <v>27.98</v>
      </c>
      <c r="AT41" s="10">
        <v>27.98</v>
      </c>
      <c r="AU41" s="10"/>
      <c r="AV41" s="12">
        <v>45566</v>
      </c>
      <c r="AW41" s="10">
        <v>0.15</v>
      </c>
      <c r="AX41" s="10"/>
      <c r="AY41" s="10"/>
      <c r="AZ41" s="10" t="s">
        <v>2075</v>
      </c>
      <c r="BA41" s="10"/>
      <c r="BB41" s="10"/>
      <c r="BC41" s="10"/>
      <c r="BD41" s="10" t="s">
        <v>920</v>
      </c>
    </row>
    <row r="42" spans="1:56" ht="120" customHeight="1" x14ac:dyDescent="0.25">
      <c r="A42" s="1" t="s">
        <v>0</v>
      </c>
      <c r="B42" s="2" t="s">
        <v>383</v>
      </c>
      <c r="C42" s="2">
        <v>0.04</v>
      </c>
      <c r="D42" s="2">
        <f t="shared" ca="1" si="0"/>
        <v>66</v>
      </c>
      <c r="E42" s="2"/>
      <c r="F42" s="2"/>
      <c r="G42" s="22" t="s">
        <v>384</v>
      </c>
      <c r="H42" s="22" t="s">
        <v>385</v>
      </c>
      <c r="I42" s="22" t="s">
        <v>386</v>
      </c>
      <c r="J42" s="22" t="s">
        <v>387</v>
      </c>
      <c r="K42" s="22" t="s">
        <v>388</v>
      </c>
      <c r="L42" s="22" t="s">
        <v>389</v>
      </c>
      <c r="M42" s="22" t="s">
        <v>390</v>
      </c>
      <c r="N42" s="22" t="s">
        <v>391</v>
      </c>
      <c r="O42" s="22"/>
      <c r="P42" s="2" t="s">
        <v>58</v>
      </c>
      <c r="Q42" s="2" t="s">
        <v>57</v>
      </c>
      <c r="R42" s="2" t="s">
        <v>57</v>
      </c>
      <c r="S42" s="2" t="s">
        <v>58</v>
      </c>
      <c r="T42" s="2" t="s">
        <v>58</v>
      </c>
      <c r="U42" s="2" t="s">
        <v>58</v>
      </c>
      <c r="V42" s="2" t="s">
        <v>58</v>
      </c>
      <c r="W42" s="2" t="s">
        <v>58</v>
      </c>
      <c r="X42" s="2" t="s">
        <v>57</v>
      </c>
      <c r="Y42" s="23"/>
      <c r="Z42" s="23"/>
      <c r="AA42" s="23"/>
      <c r="AB42" s="69" t="s">
        <v>59</v>
      </c>
      <c r="AC42" s="2" t="s">
        <v>57</v>
      </c>
      <c r="AD42" s="22"/>
      <c r="AE42" s="2" t="s">
        <v>57</v>
      </c>
      <c r="AF42" s="22"/>
      <c r="AG42" s="22"/>
      <c r="AH42" s="10" t="s">
        <v>2115</v>
      </c>
      <c r="AI42" s="18" t="s">
        <v>68</v>
      </c>
      <c r="AJ42" s="10"/>
      <c r="AK42" s="21" t="s">
        <v>2116</v>
      </c>
      <c r="AL42" s="21" t="s">
        <v>2117</v>
      </c>
      <c r="AM42" s="13" t="s">
        <v>1051</v>
      </c>
      <c r="AN42" s="10" t="s">
        <v>1052</v>
      </c>
      <c r="AO42" s="12">
        <v>45232</v>
      </c>
      <c r="AP42" s="10" t="s">
        <v>289</v>
      </c>
      <c r="AQ42" s="10"/>
      <c r="AR42" s="10">
        <v>40500</v>
      </c>
      <c r="AS42" s="10"/>
      <c r="AT42" s="10"/>
      <c r="AU42" s="10"/>
      <c r="AV42" s="12"/>
      <c r="AW42" s="10"/>
      <c r="AX42" s="10"/>
      <c r="AY42" s="10"/>
      <c r="AZ42" s="10"/>
      <c r="BA42" s="10"/>
      <c r="BB42" s="10"/>
      <c r="BC42" s="10"/>
      <c r="BD42" s="10"/>
    </row>
    <row r="43" spans="1:56" ht="120" customHeight="1" x14ac:dyDescent="0.25">
      <c r="A43" s="1" t="s">
        <v>0</v>
      </c>
      <c r="B43" s="2" t="s">
        <v>392</v>
      </c>
      <c r="C43" s="2">
        <v>3.3919999999999999E-2</v>
      </c>
      <c r="D43" s="2">
        <f t="shared" ca="1" si="0"/>
        <v>47</v>
      </c>
      <c r="E43" s="2"/>
      <c r="F43" s="2"/>
      <c r="G43" s="22" t="s">
        <v>393</v>
      </c>
      <c r="H43" s="22" t="s">
        <v>394</v>
      </c>
      <c r="I43" s="22" t="s">
        <v>395</v>
      </c>
      <c r="J43" s="22" t="s">
        <v>395</v>
      </c>
      <c r="K43" s="22" t="s">
        <v>396</v>
      </c>
      <c r="L43" s="22" t="s">
        <v>397</v>
      </c>
      <c r="M43" s="22" t="s">
        <v>398</v>
      </c>
      <c r="N43" s="22" t="s">
        <v>399</v>
      </c>
      <c r="O43" s="22"/>
      <c r="P43" s="2" t="s">
        <v>58</v>
      </c>
      <c r="Q43" s="2" t="s">
        <v>57</v>
      </c>
      <c r="R43" s="2" t="s">
        <v>57</v>
      </c>
      <c r="S43" s="2" t="s">
        <v>58</v>
      </c>
      <c r="T43" s="2" t="s">
        <v>58</v>
      </c>
      <c r="U43" s="2" t="s">
        <v>58</v>
      </c>
      <c r="V43" s="2" t="s">
        <v>58</v>
      </c>
      <c r="W43" s="2" t="s">
        <v>58</v>
      </c>
      <c r="X43" s="2" t="s">
        <v>57</v>
      </c>
      <c r="Y43" s="23"/>
      <c r="Z43" s="23"/>
      <c r="AA43" s="23"/>
      <c r="AB43" s="69" t="s">
        <v>59</v>
      </c>
      <c r="AC43" s="2" t="s">
        <v>57</v>
      </c>
      <c r="AD43" s="22"/>
      <c r="AE43" s="2" t="s">
        <v>57</v>
      </c>
      <c r="AF43" s="22"/>
      <c r="AG43" s="22"/>
      <c r="AH43" s="10" t="s">
        <v>2115</v>
      </c>
      <c r="AI43" s="18" t="s">
        <v>68</v>
      </c>
      <c r="AJ43" s="10"/>
      <c r="AK43" s="21" t="s">
        <v>2118</v>
      </c>
      <c r="AL43" s="21" t="s">
        <v>2117</v>
      </c>
      <c r="AM43" s="13" t="s">
        <v>1051</v>
      </c>
      <c r="AN43" s="10" t="s">
        <v>1052</v>
      </c>
      <c r="AO43" s="12">
        <v>45237</v>
      </c>
      <c r="AP43" s="10" t="s">
        <v>289</v>
      </c>
      <c r="AQ43" s="10">
        <v>0.95</v>
      </c>
      <c r="AR43" s="10">
        <v>40500</v>
      </c>
      <c r="AS43" s="10">
        <v>8.48</v>
      </c>
      <c r="AT43" s="10">
        <v>8.06</v>
      </c>
      <c r="AU43" s="10"/>
      <c r="AV43" s="12">
        <v>45474</v>
      </c>
      <c r="AW43" s="10">
        <v>0.1</v>
      </c>
      <c r="AX43" s="10"/>
      <c r="AY43" s="10"/>
      <c r="AZ43" s="10" t="s">
        <v>920</v>
      </c>
      <c r="BA43" s="10"/>
      <c r="BB43" s="10"/>
      <c r="BC43" s="10"/>
      <c r="BD43" s="10" t="s">
        <v>68</v>
      </c>
    </row>
    <row r="44" spans="1:56" ht="120" customHeight="1" x14ac:dyDescent="0.25">
      <c r="A44" s="1" t="s">
        <v>0</v>
      </c>
      <c r="B44" s="2" t="s">
        <v>400</v>
      </c>
      <c r="C44" s="2">
        <v>3.8E-3</v>
      </c>
      <c r="D44" s="2">
        <f t="shared" ca="1" si="0"/>
        <v>104</v>
      </c>
      <c r="E44" s="2"/>
      <c r="F44" s="2"/>
      <c r="G44" s="22" t="s">
        <v>401</v>
      </c>
      <c r="H44" s="22" t="s">
        <v>402</v>
      </c>
      <c r="I44" s="22" t="s">
        <v>403</v>
      </c>
      <c r="J44" s="22" t="s">
        <v>404</v>
      </c>
      <c r="K44" s="22" t="s">
        <v>405</v>
      </c>
      <c r="L44" s="22" t="s">
        <v>406</v>
      </c>
      <c r="M44" s="22" t="s">
        <v>106</v>
      </c>
      <c r="N44" s="22" t="s">
        <v>407</v>
      </c>
      <c r="O44" s="22"/>
      <c r="P44" s="2" t="s">
        <v>57</v>
      </c>
      <c r="Q44" s="2" t="s">
        <v>57</v>
      </c>
      <c r="R44" s="2" t="s">
        <v>57</v>
      </c>
      <c r="S44" s="2" t="s">
        <v>57</v>
      </c>
      <c r="T44" s="2" t="s">
        <v>58</v>
      </c>
      <c r="U44" s="2" t="s">
        <v>58</v>
      </c>
      <c r="V44" s="2" t="s">
        <v>58</v>
      </c>
      <c r="W44" s="2" t="s">
        <v>58</v>
      </c>
      <c r="X44" s="2" t="s">
        <v>57</v>
      </c>
      <c r="Y44" s="23"/>
      <c r="Z44" s="23"/>
      <c r="AA44" s="23"/>
      <c r="AB44" s="69" t="s">
        <v>59</v>
      </c>
      <c r="AC44" s="2" t="s">
        <v>57</v>
      </c>
      <c r="AD44" s="22"/>
      <c r="AE44" s="2" t="s">
        <v>57</v>
      </c>
      <c r="AF44" s="22"/>
      <c r="AG44" s="22"/>
      <c r="AH44" s="10">
        <v>2</v>
      </c>
      <c r="AI44" s="18" t="s">
        <v>68</v>
      </c>
      <c r="AJ44" s="10"/>
      <c r="AK44" s="21" t="s">
        <v>408</v>
      </c>
      <c r="AL44" s="21" t="s">
        <v>70</v>
      </c>
      <c r="AM44" s="13" t="s">
        <v>70</v>
      </c>
      <c r="AN44" s="10" t="s">
        <v>70</v>
      </c>
      <c r="AO44" s="12" t="s">
        <v>70</v>
      </c>
      <c r="AP44" s="10" t="s">
        <v>289</v>
      </c>
      <c r="AQ44" s="10"/>
      <c r="AR44" s="10"/>
      <c r="AS44" s="10"/>
      <c r="AT44" s="10"/>
      <c r="AU44" s="10"/>
      <c r="AV44" s="12"/>
      <c r="AW44" s="10"/>
      <c r="AX44" s="10"/>
      <c r="AY44" s="10"/>
      <c r="AZ44" s="10"/>
      <c r="BA44" s="10"/>
      <c r="BB44" s="10"/>
      <c r="BC44" s="10"/>
      <c r="BD44" s="10"/>
    </row>
    <row r="45" spans="1:56" ht="120" customHeight="1" x14ac:dyDescent="0.25">
      <c r="A45" s="1" t="s">
        <v>0</v>
      </c>
      <c r="B45" s="2" t="s">
        <v>409</v>
      </c>
      <c r="C45" s="2">
        <v>4.9100000000000003E-3</v>
      </c>
      <c r="D45" s="2">
        <f t="shared" ca="1" si="0"/>
        <v>148</v>
      </c>
      <c r="E45" s="2"/>
      <c r="F45" s="2"/>
      <c r="G45" s="22" t="s">
        <v>410</v>
      </c>
      <c r="H45" s="22" t="s">
        <v>411</v>
      </c>
      <c r="I45" s="22" t="s">
        <v>412</v>
      </c>
      <c r="J45" s="22" t="s">
        <v>413</v>
      </c>
      <c r="K45" s="22" t="s">
        <v>414</v>
      </c>
      <c r="L45" s="22" t="s">
        <v>415</v>
      </c>
      <c r="M45" s="22" t="s">
        <v>106</v>
      </c>
      <c r="N45" s="22" t="s">
        <v>416</v>
      </c>
      <c r="O45" s="22"/>
      <c r="P45" s="2" t="s">
        <v>57</v>
      </c>
      <c r="Q45" s="2" t="s">
        <v>57</v>
      </c>
      <c r="R45" s="2" t="s">
        <v>57</v>
      </c>
      <c r="S45" s="2" t="s">
        <v>58</v>
      </c>
      <c r="T45" s="2" t="s">
        <v>58</v>
      </c>
      <c r="U45" s="2" t="s">
        <v>58</v>
      </c>
      <c r="V45" s="2" t="s">
        <v>58</v>
      </c>
      <c r="W45" s="2" t="s">
        <v>57</v>
      </c>
      <c r="X45" s="2" t="s">
        <v>57</v>
      </c>
      <c r="Y45" s="23"/>
      <c r="Z45" s="23"/>
      <c r="AA45" s="23"/>
      <c r="AB45" s="69" t="s">
        <v>59</v>
      </c>
      <c r="AC45" s="2" t="s">
        <v>57</v>
      </c>
      <c r="AD45" s="22"/>
      <c r="AE45" s="2" t="s">
        <v>57</v>
      </c>
      <c r="AF45" s="22"/>
      <c r="AG45" s="22"/>
      <c r="AH45" s="10">
        <v>2</v>
      </c>
      <c r="AI45" s="18" t="s">
        <v>68</v>
      </c>
      <c r="AJ45" s="10"/>
      <c r="AK45" s="21" t="s">
        <v>2119</v>
      </c>
      <c r="AL45" s="21" t="s">
        <v>2120</v>
      </c>
      <c r="AM45" s="13" t="s">
        <v>2121</v>
      </c>
      <c r="AN45" s="10" t="s">
        <v>2122</v>
      </c>
      <c r="AO45" s="12">
        <v>45338</v>
      </c>
      <c r="AP45" s="10" t="s">
        <v>289</v>
      </c>
      <c r="AQ45" s="10">
        <v>1</v>
      </c>
      <c r="AR45" s="10"/>
      <c r="AS45" s="10"/>
      <c r="AT45" s="10">
        <v>1.37</v>
      </c>
      <c r="AU45" s="10"/>
      <c r="AV45" s="12">
        <v>45474</v>
      </c>
      <c r="AW45" s="10"/>
      <c r="AX45" s="10"/>
      <c r="AY45" s="10"/>
      <c r="AZ45" s="10"/>
      <c r="BA45" s="10"/>
      <c r="BB45" s="10"/>
      <c r="BC45" s="10" t="s">
        <v>2075</v>
      </c>
      <c r="BD45" s="10"/>
    </row>
    <row r="46" spans="1:56" ht="120" customHeight="1" x14ac:dyDescent="0.25">
      <c r="A46" s="1" t="s">
        <v>0</v>
      </c>
      <c r="B46" s="2" t="s">
        <v>417</v>
      </c>
      <c r="C46" s="2">
        <v>1.018E-2</v>
      </c>
      <c r="D46" s="2">
        <f t="shared" ca="1" si="0"/>
        <v>143</v>
      </c>
      <c r="E46" s="2"/>
      <c r="F46" s="2"/>
      <c r="G46" s="22" t="s">
        <v>418</v>
      </c>
      <c r="H46" s="22" t="s">
        <v>419</v>
      </c>
      <c r="I46" s="22" t="s">
        <v>420</v>
      </c>
      <c r="J46" s="22" t="s">
        <v>421</v>
      </c>
      <c r="K46" s="22" t="s">
        <v>422</v>
      </c>
      <c r="L46" s="22" t="s">
        <v>423</v>
      </c>
      <c r="M46" s="22" t="s">
        <v>106</v>
      </c>
      <c r="N46" s="22" t="s">
        <v>424</v>
      </c>
      <c r="O46" s="22"/>
      <c r="P46" s="2" t="s">
        <v>57</v>
      </c>
      <c r="Q46" s="2" t="s">
        <v>57</v>
      </c>
      <c r="R46" s="2" t="s">
        <v>57</v>
      </c>
      <c r="S46" s="2" t="s">
        <v>57</v>
      </c>
      <c r="T46" s="2" t="s">
        <v>58</v>
      </c>
      <c r="U46" s="2" t="s">
        <v>58</v>
      </c>
      <c r="V46" s="2" t="s">
        <v>58</v>
      </c>
      <c r="W46" s="2" t="s">
        <v>57</v>
      </c>
      <c r="X46" s="2" t="s">
        <v>57</v>
      </c>
      <c r="Y46" s="23"/>
      <c r="Z46" s="23"/>
      <c r="AA46" s="23"/>
      <c r="AB46" s="69" t="s">
        <v>59</v>
      </c>
      <c r="AC46" s="2" t="s">
        <v>57</v>
      </c>
      <c r="AD46" s="22"/>
      <c r="AE46" s="2" t="s">
        <v>57</v>
      </c>
      <c r="AF46" s="22"/>
      <c r="AG46" s="22"/>
      <c r="AH46" s="10" t="s">
        <v>2115</v>
      </c>
      <c r="AI46" s="18" t="s">
        <v>68</v>
      </c>
      <c r="AJ46" s="10"/>
      <c r="AK46" s="21" t="s">
        <v>2123</v>
      </c>
      <c r="AL46" s="21" t="s">
        <v>2124</v>
      </c>
      <c r="AM46" s="13" t="s">
        <v>923</v>
      </c>
      <c r="AN46" s="10" t="s">
        <v>130</v>
      </c>
      <c r="AO46" s="12">
        <v>45254</v>
      </c>
      <c r="AP46" s="10" t="s">
        <v>633</v>
      </c>
      <c r="AQ46" s="10"/>
      <c r="AR46" s="10"/>
      <c r="AS46" s="10"/>
      <c r="AT46" s="10"/>
      <c r="AU46" s="10"/>
      <c r="AV46" s="12"/>
      <c r="AW46" s="10"/>
      <c r="AX46" s="10"/>
      <c r="AY46" s="10"/>
      <c r="AZ46" s="10"/>
      <c r="BA46" s="10"/>
      <c r="BB46" s="10"/>
      <c r="BC46" s="10"/>
      <c r="BD46" s="10"/>
    </row>
    <row r="47" spans="1:56" ht="120" customHeight="1" x14ac:dyDescent="0.25">
      <c r="A47" s="1" t="s">
        <v>0</v>
      </c>
      <c r="B47" s="2" t="s">
        <v>425</v>
      </c>
      <c r="C47" s="2">
        <v>1.4039999999999999</v>
      </c>
      <c r="D47" s="2">
        <f t="shared" ca="1" si="0"/>
        <v>54</v>
      </c>
      <c r="E47" s="2"/>
      <c r="F47" s="2"/>
      <c r="G47" s="22" t="s">
        <v>426</v>
      </c>
      <c r="H47" s="22" t="s">
        <v>427</v>
      </c>
      <c r="I47" s="22" t="s">
        <v>428</v>
      </c>
      <c r="J47" s="22" t="s">
        <v>428</v>
      </c>
      <c r="K47" s="22" t="s">
        <v>429</v>
      </c>
      <c r="L47" s="22" t="s">
        <v>430</v>
      </c>
      <c r="M47" s="22" t="s">
        <v>431</v>
      </c>
      <c r="N47" s="22" t="s">
        <v>432</v>
      </c>
      <c r="O47" s="22"/>
      <c r="P47" s="2" t="s">
        <v>58</v>
      </c>
      <c r="Q47" s="2" t="s">
        <v>57</v>
      </c>
      <c r="R47" s="2" t="s">
        <v>57</v>
      </c>
      <c r="S47" s="2" t="s">
        <v>58</v>
      </c>
      <c r="T47" s="2" t="s">
        <v>58</v>
      </c>
      <c r="U47" s="2" t="s">
        <v>58</v>
      </c>
      <c r="V47" s="2" t="s">
        <v>58</v>
      </c>
      <c r="W47" s="2" t="s">
        <v>58</v>
      </c>
      <c r="X47" s="2" t="s">
        <v>58</v>
      </c>
      <c r="Y47" s="23"/>
      <c r="Z47" s="23"/>
      <c r="AA47" s="23"/>
      <c r="AB47" s="69" t="s">
        <v>59</v>
      </c>
      <c r="AC47" s="2" t="s">
        <v>57</v>
      </c>
      <c r="AD47" s="22"/>
      <c r="AE47" s="2" t="s">
        <v>57</v>
      </c>
      <c r="AF47" s="22"/>
      <c r="AG47" s="22"/>
      <c r="AH47" s="10">
        <v>2</v>
      </c>
      <c r="AI47" s="18" t="s">
        <v>68</v>
      </c>
      <c r="AJ47" s="10"/>
      <c r="AK47" s="21" t="s">
        <v>2125</v>
      </c>
      <c r="AL47" s="21" t="s">
        <v>2126</v>
      </c>
      <c r="AM47" s="13" t="s">
        <v>2127</v>
      </c>
      <c r="AN47" s="10" t="s">
        <v>2128</v>
      </c>
      <c r="AO47" s="12">
        <v>45337</v>
      </c>
      <c r="AP47" s="10" t="s">
        <v>289</v>
      </c>
      <c r="AQ47" s="10">
        <v>1</v>
      </c>
      <c r="AR47" s="10"/>
      <c r="AS47" s="10">
        <v>44</v>
      </c>
      <c r="AT47" s="10">
        <v>44</v>
      </c>
      <c r="AU47" s="10"/>
      <c r="AV47" s="12">
        <v>45627</v>
      </c>
      <c r="AW47" s="10">
        <v>0.38</v>
      </c>
      <c r="AX47" s="10"/>
      <c r="AY47" s="10"/>
      <c r="AZ47" s="10" t="s">
        <v>920</v>
      </c>
      <c r="BA47" s="10" t="s">
        <v>70</v>
      </c>
      <c r="BB47" s="10" t="s">
        <v>70</v>
      </c>
      <c r="BC47" s="10" t="s">
        <v>920</v>
      </c>
      <c r="BD47" s="10" t="s">
        <v>68</v>
      </c>
    </row>
    <row r="48" spans="1:56" ht="120" customHeight="1" x14ac:dyDescent="0.25">
      <c r="A48" s="1" t="s">
        <v>0</v>
      </c>
      <c r="B48" s="2" t="s">
        <v>433</v>
      </c>
      <c r="C48" s="2">
        <v>0.5</v>
      </c>
      <c r="D48" s="2">
        <f t="shared" ca="1" si="0"/>
        <v>92</v>
      </c>
      <c r="E48" s="2"/>
      <c r="F48" s="2"/>
      <c r="G48" s="22" t="s">
        <v>434</v>
      </c>
      <c r="H48" s="22" t="s">
        <v>435</v>
      </c>
      <c r="I48" s="22" t="s">
        <v>436</v>
      </c>
      <c r="J48" s="22" t="s">
        <v>437</v>
      </c>
      <c r="K48" s="22" t="s">
        <v>438</v>
      </c>
      <c r="L48" s="22" t="s">
        <v>439</v>
      </c>
      <c r="M48" s="22" t="s">
        <v>440</v>
      </c>
      <c r="N48" s="22" t="s">
        <v>441</v>
      </c>
      <c r="O48" s="22"/>
      <c r="P48" s="2" t="s">
        <v>58</v>
      </c>
      <c r="Q48" s="2" t="s">
        <v>57</v>
      </c>
      <c r="R48" s="2" t="s">
        <v>57</v>
      </c>
      <c r="S48" s="2" t="s">
        <v>58</v>
      </c>
      <c r="T48" s="2" t="s">
        <v>58</v>
      </c>
      <c r="U48" s="2" t="s">
        <v>58</v>
      </c>
      <c r="V48" s="2" t="s">
        <v>58</v>
      </c>
      <c r="W48" s="2" t="s">
        <v>58</v>
      </c>
      <c r="X48" s="2" t="s">
        <v>57</v>
      </c>
      <c r="Y48" s="23"/>
      <c r="Z48" s="23"/>
      <c r="AA48" s="23"/>
      <c r="AB48" s="69" t="s">
        <v>59</v>
      </c>
      <c r="AC48" s="2" t="s">
        <v>57</v>
      </c>
      <c r="AD48" s="22"/>
      <c r="AE48" s="2" t="s">
        <v>57</v>
      </c>
      <c r="AF48" s="22"/>
      <c r="AG48" s="22"/>
      <c r="AH48" s="10">
        <v>2</v>
      </c>
      <c r="AI48" s="18" t="s">
        <v>68</v>
      </c>
      <c r="AJ48" s="10"/>
      <c r="AK48" s="21" t="s">
        <v>2129</v>
      </c>
      <c r="AL48" s="21" t="s">
        <v>70</v>
      </c>
      <c r="AM48" s="13" t="s">
        <v>70</v>
      </c>
      <c r="AN48" s="10" t="s">
        <v>70</v>
      </c>
      <c r="AO48" s="12" t="s">
        <v>70</v>
      </c>
      <c r="AP48" s="10" t="s">
        <v>633</v>
      </c>
      <c r="AQ48" s="10"/>
      <c r="AR48" s="10"/>
      <c r="AS48" s="10"/>
      <c r="AT48" s="10"/>
      <c r="AU48" s="10"/>
      <c r="AV48" s="12">
        <v>45627</v>
      </c>
      <c r="AW48" s="10"/>
      <c r="AX48" s="10"/>
      <c r="AY48" s="10"/>
      <c r="AZ48" s="10"/>
      <c r="BA48" s="10"/>
      <c r="BB48" s="10"/>
      <c r="BC48" s="10"/>
      <c r="BD48" s="10"/>
    </row>
    <row r="49" spans="1:56" ht="120" customHeight="1" x14ac:dyDescent="0.25">
      <c r="A49" s="1" t="s">
        <v>0</v>
      </c>
      <c r="B49" s="2" t="s">
        <v>442</v>
      </c>
      <c r="C49" s="2">
        <v>0.1125</v>
      </c>
      <c r="D49" s="2">
        <f t="shared" ca="1" si="0"/>
        <v>135</v>
      </c>
      <c r="E49" s="2"/>
      <c r="F49" s="2"/>
      <c r="G49" s="22" t="s">
        <v>443</v>
      </c>
      <c r="H49" s="22" t="s">
        <v>444</v>
      </c>
      <c r="I49" s="22" t="s">
        <v>445</v>
      </c>
      <c r="J49" s="22" t="s">
        <v>446</v>
      </c>
      <c r="K49" s="22" t="s">
        <v>447</v>
      </c>
      <c r="L49" s="22" t="s">
        <v>448</v>
      </c>
      <c r="M49" s="22" t="s">
        <v>106</v>
      </c>
      <c r="N49" s="22" t="s">
        <v>449</v>
      </c>
      <c r="O49" s="22"/>
      <c r="P49" s="2" t="s">
        <v>58</v>
      </c>
      <c r="Q49" s="2" t="s">
        <v>57</v>
      </c>
      <c r="R49" s="2" t="s">
        <v>57</v>
      </c>
      <c r="S49" s="2" t="s">
        <v>58</v>
      </c>
      <c r="T49" s="2" t="s">
        <v>58</v>
      </c>
      <c r="U49" s="2" t="s">
        <v>58</v>
      </c>
      <c r="V49" s="2" t="s">
        <v>58</v>
      </c>
      <c r="W49" s="2" t="s">
        <v>58</v>
      </c>
      <c r="X49" s="2" t="s">
        <v>57</v>
      </c>
      <c r="Y49" s="23"/>
      <c r="Z49" s="23"/>
      <c r="AA49" s="23"/>
      <c r="AB49" s="69" t="s">
        <v>59</v>
      </c>
      <c r="AC49" s="2" t="s">
        <v>57</v>
      </c>
      <c r="AD49" s="22"/>
      <c r="AE49" s="2" t="s">
        <v>57</v>
      </c>
      <c r="AF49" s="22"/>
      <c r="AG49" s="22"/>
      <c r="AH49" s="10" t="s">
        <v>1009</v>
      </c>
      <c r="AI49" s="18" t="s">
        <v>68</v>
      </c>
      <c r="AJ49" s="10"/>
      <c r="AK49" s="21" t="s">
        <v>2130</v>
      </c>
      <c r="AL49" s="21" t="s">
        <v>2131</v>
      </c>
      <c r="AM49" s="13"/>
      <c r="AN49" s="10"/>
      <c r="AO49" s="12"/>
      <c r="AP49" s="10" t="s">
        <v>633</v>
      </c>
      <c r="AQ49" s="10"/>
      <c r="AR49" s="10"/>
      <c r="AS49" s="10"/>
      <c r="AT49" s="10"/>
      <c r="AU49" s="10"/>
      <c r="AV49" s="12">
        <v>45474</v>
      </c>
      <c r="AW49" s="10"/>
      <c r="AX49" s="10"/>
      <c r="AY49" s="10"/>
      <c r="AZ49" s="10"/>
      <c r="BA49" s="10"/>
      <c r="BB49" s="10"/>
      <c r="BC49" s="10"/>
      <c r="BD49" s="10"/>
    </row>
    <row r="50" spans="1:56" ht="120" customHeight="1" x14ac:dyDescent="0.25">
      <c r="A50" s="2">
        <v>49</v>
      </c>
      <c r="B50" s="2" t="s">
        <v>450</v>
      </c>
      <c r="C50" s="2">
        <v>8.9599999999999992E-3</v>
      </c>
      <c r="D50" s="2">
        <f t="shared" ca="1" si="0"/>
        <v>79</v>
      </c>
      <c r="E50" s="2"/>
      <c r="F50" s="2"/>
      <c r="G50" s="22" t="s">
        <v>451</v>
      </c>
      <c r="H50" s="22" t="s">
        <v>452</v>
      </c>
      <c r="I50" s="22" t="s">
        <v>453</v>
      </c>
      <c r="J50" s="22" t="s">
        <v>454</v>
      </c>
      <c r="K50" s="22" t="s">
        <v>455</v>
      </c>
      <c r="L50" s="22" t="s">
        <v>456</v>
      </c>
      <c r="M50" s="22" t="s">
        <v>106</v>
      </c>
      <c r="N50" s="22" t="s">
        <v>457</v>
      </c>
      <c r="O50" s="22"/>
      <c r="P50" s="2" t="s">
        <v>58</v>
      </c>
      <c r="Q50" s="2" t="s">
        <v>57</v>
      </c>
      <c r="R50" s="2" t="s">
        <v>57</v>
      </c>
      <c r="S50" s="2" t="s">
        <v>58</v>
      </c>
      <c r="T50" s="2" t="s">
        <v>58</v>
      </c>
      <c r="U50" s="2" t="s">
        <v>58</v>
      </c>
      <c r="V50" s="2" t="s">
        <v>58</v>
      </c>
      <c r="W50" s="2" t="s">
        <v>58</v>
      </c>
      <c r="X50" s="2" t="s">
        <v>57</v>
      </c>
      <c r="Y50" s="23"/>
      <c r="Z50" s="23"/>
      <c r="AA50" s="23"/>
      <c r="AB50" s="69" t="s">
        <v>59</v>
      </c>
      <c r="AC50" s="2" t="s">
        <v>57</v>
      </c>
      <c r="AD50" s="22"/>
      <c r="AE50" s="2" t="s">
        <v>57</v>
      </c>
      <c r="AF50" s="22"/>
      <c r="AG50" s="22"/>
      <c r="AH50" s="10" t="s">
        <v>1009</v>
      </c>
      <c r="AI50" s="18" t="s">
        <v>68</v>
      </c>
      <c r="AJ50" s="10"/>
      <c r="AK50" s="21" t="s">
        <v>2132</v>
      </c>
      <c r="AL50" s="21" t="s">
        <v>1943</v>
      </c>
      <c r="AM50" s="13" t="s">
        <v>1051</v>
      </c>
      <c r="AN50" s="10" t="s">
        <v>1052</v>
      </c>
      <c r="AO50" s="12">
        <v>45232</v>
      </c>
      <c r="AP50" s="10" t="s">
        <v>289</v>
      </c>
      <c r="AQ50" s="10">
        <v>1</v>
      </c>
      <c r="AR50" s="10">
        <v>40500</v>
      </c>
      <c r="AS50" s="10">
        <v>14.32</v>
      </c>
      <c r="AT50" s="10">
        <v>14.32</v>
      </c>
      <c r="AU50" s="10"/>
      <c r="AV50" s="12">
        <v>45566</v>
      </c>
      <c r="AW50" s="10">
        <v>0.5</v>
      </c>
      <c r="AX50" s="10"/>
      <c r="AY50" s="10"/>
      <c r="AZ50" s="10" t="s">
        <v>68</v>
      </c>
      <c r="BA50" s="10"/>
      <c r="BB50" s="10"/>
      <c r="BC50" s="10"/>
      <c r="BD50" s="10" t="s">
        <v>68</v>
      </c>
    </row>
    <row r="51" spans="1:56" ht="120" customHeight="1" x14ac:dyDescent="0.25">
      <c r="A51" s="2">
        <v>50</v>
      </c>
      <c r="B51" s="2" t="s">
        <v>458</v>
      </c>
      <c r="C51" s="2">
        <v>0</v>
      </c>
      <c r="D51" s="2">
        <f t="shared" ca="1" si="0"/>
        <v>131</v>
      </c>
      <c r="E51" s="2"/>
      <c r="F51" s="2"/>
      <c r="G51" s="22" t="s">
        <v>459</v>
      </c>
      <c r="H51" s="22" t="s">
        <v>460</v>
      </c>
      <c r="I51" s="22" t="s">
        <v>461</v>
      </c>
      <c r="J51" s="22" t="s">
        <v>454</v>
      </c>
      <c r="K51" s="22" t="s">
        <v>462</v>
      </c>
      <c r="L51" s="22" t="s">
        <v>463</v>
      </c>
      <c r="M51" s="22" t="s">
        <v>106</v>
      </c>
      <c r="N51" s="22" t="s">
        <v>464</v>
      </c>
      <c r="O51" s="22"/>
      <c r="P51" s="2" t="s">
        <v>58</v>
      </c>
      <c r="Q51" s="2" t="s">
        <v>57</v>
      </c>
      <c r="R51" s="2" t="s">
        <v>57</v>
      </c>
      <c r="S51" s="2" t="s">
        <v>58</v>
      </c>
      <c r="T51" s="2" t="s">
        <v>58</v>
      </c>
      <c r="U51" s="2" t="s">
        <v>58</v>
      </c>
      <c r="V51" s="2" t="s">
        <v>58</v>
      </c>
      <c r="W51" s="2" t="s">
        <v>58</v>
      </c>
      <c r="X51" s="2" t="s">
        <v>57</v>
      </c>
      <c r="Y51" s="23"/>
      <c r="Z51" s="23"/>
      <c r="AA51" s="23"/>
      <c r="AB51" s="69" t="s">
        <v>59</v>
      </c>
      <c r="AC51" s="2" t="s">
        <v>57</v>
      </c>
      <c r="AD51" s="22"/>
      <c r="AE51" s="2" t="s">
        <v>57</v>
      </c>
      <c r="AF51" s="22"/>
      <c r="AG51" s="22"/>
      <c r="AH51" s="10" t="s">
        <v>1009</v>
      </c>
      <c r="AI51" s="18" t="s">
        <v>68</v>
      </c>
      <c r="AJ51" s="10"/>
      <c r="AK51" s="21" t="s">
        <v>2133</v>
      </c>
      <c r="AL51" s="21" t="s">
        <v>70</v>
      </c>
      <c r="AM51" s="13" t="s">
        <v>70</v>
      </c>
      <c r="AN51" s="10" t="s">
        <v>70</v>
      </c>
      <c r="AO51" s="12" t="s">
        <v>70</v>
      </c>
      <c r="AP51" s="10" t="s">
        <v>289</v>
      </c>
      <c r="AQ51" s="10">
        <v>1</v>
      </c>
      <c r="AR51" s="10"/>
      <c r="AS51" s="10">
        <v>5.42</v>
      </c>
      <c r="AT51" s="10">
        <v>5.42</v>
      </c>
      <c r="AU51" s="10"/>
      <c r="AV51" s="12">
        <v>45474</v>
      </c>
      <c r="AW51" s="10">
        <v>0.1</v>
      </c>
      <c r="AX51" s="10"/>
      <c r="AY51" s="10"/>
      <c r="AZ51" s="10"/>
      <c r="BA51" s="10"/>
      <c r="BB51" s="10"/>
      <c r="BC51" s="10"/>
      <c r="BD51" s="10" t="s">
        <v>68</v>
      </c>
    </row>
    <row r="52" spans="1:56" ht="120" customHeight="1" x14ac:dyDescent="0.25">
      <c r="A52" s="2">
        <v>51</v>
      </c>
      <c r="B52" s="2" t="s">
        <v>465</v>
      </c>
      <c r="C52" s="2">
        <v>1E-3</v>
      </c>
      <c r="D52" s="2">
        <f t="shared" ca="1" si="0"/>
        <v>93</v>
      </c>
      <c r="E52" s="2"/>
      <c r="F52" s="2"/>
      <c r="G52" s="22" t="s">
        <v>466</v>
      </c>
      <c r="H52" s="22" t="s">
        <v>467</v>
      </c>
      <c r="I52" s="22" t="s">
        <v>468</v>
      </c>
      <c r="J52" s="22" t="s">
        <v>469</v>
      </c>
      <c r="K52" s="22" t="s">
        <v>470</v>
      </c>
      <c r="L52" s="22" t="s">
        <v>471</v>
      </c>
      <c r="M52" s="22" t="s">
        <v>106</v>
      </c>
      <c r="N52" s="22" t="s">
        <v>472</v>
      </c>
      <c r="O52" s="22"/>
      <c r="P52" s="2" t="s">
        <v>58</v>
      </c>
      <c r="Q52" s="2" t="s">
        <v>57</v>
      </c>
      <c r="R52" s="2" t="s">
        <v>57</v>
      </c>
      <c r="S52" s="2" t="s">
        <v>58</v>
      </c>
      <c r="T52" s="2" t="s">
        <v>58</v>
      </c>
      <c r="U52" s="2" t="s">
        <v>57</v>
      </c>
      <c r="V52" s="2" t="s">
        <v>58</v>
      </c>
      <c r="W52" s="2" t="s">
        <v>58</v>
      </c>
      <c r="X52" s="2" t="s">
        <v>57</v>
      </c>
      <c r="Y52" s="23"/>
      <c r="Z52" s="23"/>
      <c r="AA52" s="23"/>
      <c r="AB52" s="69" t="s">
        <v>59</v>
      </c>
      <c r="AC52" s="2" t="s">
        <v>57</v>
      </c>
      <c r="AD52" s="22"/>
      <c r="AE52" s="2" t="s">
        <v>57</v>
      </c>
      <c r="AF52" s="22"/>
      <c r="AG52" s="22"/>
      <c r="AH52" s="10">
        <v>2</v>
      </c>
      <c r="AI52" s="18" t="s">
        <v>68</v>
      </c>
      <c r="AJ52" s="10"/>
      <c r="AK52" s="21" t="s">
        <v>2134</v>
      </c>
      <c r="AL52" s="21" t="s">
        <v>2135</v>
      </c>
      <c r="AM52" s="13" t="s">
        <v>1051</v>
      </c>
      <c r="AN52" s="10" t="s">
        <v>1052</v>
      </c>
      <c r="AO52" s="12">
        <v>45275</v>
      </c>
      <c r="AP52" s="10" t="s">
        <v>289</v>
      </c>
      <c r="AQ52" s="10"/>
      <c r="AR52" s="10">
        <v>40500</v>
      </c>
      <c r="AS52" s="10"/>
      <c r="AT52" s="10"/>
      <c r="AU52" s="10"/>
      <c r="AV52" s="12"/>
      <c r="AW52" s="10"/>
      <c r="AX52" s="10"/>
      <c r="AY52" s="10"/>
      <c r="AZ52" s="10"/>
      <c r="BA52" s="10"/>
      <c r="BB52" s="10"/>
      <c r="BC52" s="10"/>
      <c r="BD52" s="10"/>
    </row>
    <row r="53" spans="1:56" ht="120" customHeight="1" x14ac:dyDescent="0.25">
      <c r="A53" s="2">
        <v>52</v>
      </c>
      <c r="B53" s="2" t="s">
        <v>473</v>
      </c>
      <c r="C53" s="2">
        <v>8.7290000000000006E-2</v>
      </c>
      <c r="D53" s="2">
        <f t="shared" ca="1" si="0"/>
        <v>75</v>
      </c>
      <c r="E53" s="2"/>
      <c r="F53" s="2"/>
      <c r="G53" s="22" t="s">
        <v>474</v>
      </c>
      <c r="H53" s="22" t="s">
        <v>475</v>
      </c>
      <c r="I53" s="22" t="s">
        <v>476</v>
      </c>
      <c r="J53" s="22" t="s">
        <v>477</v>
      </c>
      <c r="K53" s="22" t="s">
        <v>478</v>
      </c>
      <c r="L53" s="22" t="s">
        <v>479</v>
      </c>
      <c r="M53" s="22" t="s">
        <v>106</v>
      </c>
      <c r="N53" s="22" t="s">
        <v>480</v>
      </c>
      <c r="O53" s="22"/>
      <c r="P53" s="2" t="s">
        <v>57</v>
      </c>
      <c r="Q53" s="2" t="s">
        <v>57</v>
      </c>
      <c r="R53" s="2" t="s">
        <v>57</v>
      </c>
      <c r="S53" s="2" t="s">
        <v>57</v>
      </c>
      <c r="T53" s="2" t="s">
        <v>58</v>
      </c>
      <c r="U53" s="2" t="s">
        <v>58</v>
      </c>
      <c r="V53" s="2" t="s">
        <v>58</v>
      </c>
      <c r="W53" s="2" t="s">
        <v>57</v>
      </c>
      <c r="X53" s="2" t="s">
        <v>57</v>
      </c>
      <c r="Y53" s="23"/>
      <c r="Z53" s="23"/>
      <c r="AA53" s="23"/>
      <c r="AB53" s="69" t="s">
        <v>59</v>
      </c>
      <c r="AC53" s="2" t="s">
        <v>57</v>
      </c>
      <c r="AD53" s="22" t="s">
        <v>70</v>
      </c>
      <c r="AE53" s="2" t="s">
        <v>57</v>
      </c>
      <c r="AF53" s="22" t="s">
        <v>70</v>
      </c>
      <c r="AG53" s="22"/>
      <c r="AH53" s="10" t="s">
        <v>797</v>
      </c>
      <c r="AI53" s="20" t="s">
        <v>324</v>
      </c>
      <c r="AJ53" s="10"/>
      <c r="AK53" s="21"/>
      <c r="AL53" s="21"/>
      <c r="AM53" s="13"/>
      <c r="AN53" s="10"/>
      <c r="AO53" s="12"/>
      <c r="AP53" s="10"/>
      <c r="AQ53" s="10"/>
      <c r="AR53" s="10"/>
      <c r="AS53" s="10"/>
      <c r="AT53" s="10"/>
      <c r="AU53" s="10"/>
      <c r="AV53" s="12"/>
      <c r="AW53" s="10"/>
      <c r="AX53" s="10"/>
      <c r="AY53" s="10"/>
      <c r="AZ53" s="10"/>
      <c r="BA53" s="10"/>
      <c r="BB53" s="10"/>
      <c r="BC53" s="10"/>
      <c r="BD53" s="10"/>
    </row>
    <row r="54" spans="1:56" ht="120" customHeight="1" x14ac:dyDescent="0.25">
      <c r="A54" s="2">
        <v>53</v>
      </c>
      <c r="B54" s="2" t="s">
        <v>481</v>
      </c>
      <c r="C54" s="2">
        <v>2.6759999999999999E-2</v>
      </c>
      <c r="D54" s="2">
        <f t="shared" ca="1" si="0"/>
        <v>51</v>
      </c>
      <c r="E54" s="2"/>
      <c r="F54" s="2"/>
      <c r="G54" s="22" t="s">
        <v>482</v>
      </c>
      <c r="H54" s="22" t="s">
        <v>483</v>
      </c>
      <c r="I54" s="22" t="s">
        <v>484</v>
      </c>
      <c r="J54" s="22" t="s">
        <v>485</v>
      </c>
      <c r="K54" s="22" t="s">
        <v>486</v>
      </c>
      <c r="L54" s="22" t="s">
        <v>487</v>
      </c>
      <c r="M54" s="22" t="s">
        <v>106</v>
      </c>
      <c r="N54" s="22" t="s">
        <v>488</v>
      </c>
      <c r="O54" s="22"/>
      <c r="P54" s="2" t="s">
        <v>58</v>
      </c>
      <c r="Q54" s="2" t="s">
        <v>57</v>
      </c>
      <c r="R54" s="2" t="s">
        <v>57</v>
      </c>
      <c r="S54" s="2" t="s">
        <v>58</v>
      </c>
      <c r="T54" s="2" t="s">
        <v>58</v>
      </c>
      <c r="U54" s="2" t="s">
        <v>58</v>
      </c>
      <c r="V54" s="2" t="s">
        <v>58</v>
      </c>
      <c r="W54" s="2" t="s">
        <v>58</v>
      </c>
      <c r="X54" s="2" t="s">
        <v>57</v>
      </c>
      <c r="Y54" s="23"/>
      <c r="Z54" s="23"/>
      <c r="AA54" s="23"/>
      <c r="AB54" s="69" t="s">
        <v>59</v>
      </c>
      <c r="AC54" s="2" t="s">
        <v>57</v>
      </c>
      <c r="AD54" s="22"/>
      <c r="AE54" s="2" t="s">
        <v>57</v>
      </c>
      <c r="AF54" s="22"/>
      <c r="AG54" s="22"/>
      <c r="AH54" s="10" t="s">
        <v>797</v>
      </c>
      <c r="AI54" s="18" t="s">
        <v>68</v>
      </c>
      <c r="AJ54" s="10"/>
      <c r="AK54" s="21" t="s">
        <v>2136</v>
      </c>
      <c r="AL54" s="21" t="s">
        <v>2137</v>
      </c>
      <c r="AM54" s="13" t="s">
        <v>923</v>
      </c>
      <c r="AN54" s="10" t="s">
        <v>130</v>
      </c>
      <c r="AO54" s="12">
        <v>45331</v>
      </c>
      <c r="AP54" s="10" t="s">
        <v>289</v>
      </c>
      <c r="AQ54" s="10">
        <v>0.95</v>
      </c>
      <c r="AR54" s="10"/>
      <c r="AS54" s="10">
        <v>24.75</v>
      </c>
      <c r="AT54" s="10">
        <v>23.51</v>
      </c>
      <c r="AU54" s="10"/>
      <c r="AV54" s="12">
        <v>45627</v>
      </c>
      <c r="AW54" s="10">
        <v>0.7</v>
      </c>
      <c r="AX54" s="10"/>
      <c r="AY54" s="10"/>
      <c r="AZ54" s="10" t="s">
        <v>920</v>
      </c>
      <c r="BA54" s="10"/>
      <c r="BB54" s="10"/>
      <c r="BC54" s="10"/>
      <c r="BD54" s="10" t="s">
        <v>68</v>
      </c>
    </row>
    <row r="55" spans="1:56" ht="120" customHeight="1" x14ac:dyDescent="0.25">
      <c r="A55" s="2">
        <v>54</v>
      </c>
      <c r="B55" s="2" t="s">
        <v>489</v>
      </c>
      <c r="C55" s="2">
        <v>0</v>
      </c>
      <c r="D55" s="2">
        <f t="shared" ca="1" si="0"/>
        <v>66</v>
      </c>
      <c r="E55" s="2"/>
      <c r="F55" s="2"/>
      <c r="G55" s="22" t="s">
        <v>490</v>
      </c>
      <c r="H55" s="22" t="s">
        <v>491</v>
      </c>
      <c r="I55" s="22" t="s">
        <v>492</v>
      </c>
      <c r="J55" s="22" t="s">
        <v>493</v>
      </c>
      <c r="K55" s="22" t="s">
        <v>494</v>
      </c>
      <c r="L55" s="22" t="s">
        <v>495</v>
      </c>
      <c r="M55" s="22" t="s">
        <v>106</v>
      </c>
      <c r="N55" s="22" t="s">
        <v>496</v>
      </c>
      <c r="O55" s="22"/>
      <c r="P55" s="2" t="s">
        <v>58</v>
      </c>
      <c r="Q55" s="2" t="s">
        <v>57</v>
      </c>
      <c r="R55" s="2" t="s">
        <v>57</v>
      </c>
      <c r="S55" s="2" t="s">
        <v>58</v>
      </c>
      <c r="T55" s="2" t="s">
        <v>58</v>
      </c>
      <c r="U55" s="2" t="s">
        <v>58</v>
      </c>
      <c r="V55" s="2" t="s">
        <v>58</v>
      </c>
      <c r="W55" s="2" t="s">
        <v>58</v>
      </c>
      <c r="X55" s="2" t="s">
        <v>58</v>
      </c>
      <c r="Y55" s="23"/>
      <c r="Z55" s="23"/>
      <c r="AA55" s="23"/>
      <c r="AB55" s="69" t="s">
        <v>59</v>
      </c>
      <c r="AC55" s="2" t="s">
        <v>57</v>
      </c>
      <c r="AD55" s="22"/>
      <c r="AE55" s="2" t="s">
        <v>57</v>
      </c>
      <c r="AF55" s="22"/>
      <c r="AG55" s="22"/>
      <c r="AH55" s="10" t="s">
        <v>2138</v>
      </c>
      <c r="AI55" s="18" t="s">
        <v>68</v>
      </c>
      <c r="AJ55" s="10"/>
      <c r="AK55" s="21" t="s">
        <v>2139</v>
      </c>
      <c r="AL55" s="21" t="s">
        <v>70</v>
      </c>
      <c r="AM55" s="13" t="s">
        <v>70</v>
      </c>
      <c r="AN55" s="10" t="s">
        <v>70</v>
      </c>
      <c r="AO55" s="12" t="s">
        <v>70</v>
      </c>
      <c r="AP55" s="10" t="s">
        <v>289</v>
      </c>
      <c r="AQ55" s="10">
        <v>1</v>
      </c>
      <c r="AR55" s="10"/>
      <c r="AS55" s="10">
        <v>9.92</v>
      </c>
      <c r="AT55" s="10">
        <v>9.92</v>
      </c>
      <c r="AU55" s="10"/>
      <c r="AV55" s="12">
        <v>45566</v>
      </c>
      <c r="AW55" s="10">
        <v>0.1</v>
      </c>
      <c r="AX55" s="10"/>
      <c r="AY55" s="10"/>
      <c r="AZ55" s="10"/>
      <c r="BA55" s="10"/>
      <c r="BB55" s="10"/>
      <c r="BC55" s="10"/>
      <c r="BD55" s="10" t="s">
        <v>68</v>
      </c>
    </row>
    <row r="56" spans="1:56" ht="120" customHeight="1" x14ac:dyDescent="0.25">
      <c r="A56" s="2">
        <v>55</v>
      </c>
      <c r="B56" s="2" t="s">
        <v>497</v>
      </c>
      <c r="C56" s="2">
        <v>0</v>
      </c>
      <c r="D56" s="2">
        <f t="shared" ca="1" si="0"/>
        <v>78</v>
      </c>
      <c r="E56" s="2"/>
      <c r="F56" s="2"/>
      <c r="G56" s="22" t="s">
        <v>498</v>
      </c>
      <c r="H56" s="22" t="s">
        <v>499</v>
      </c>
      <c r="I56" s="22" t="s">
        <v>500</v>
      </c>
      <c r="J56" s="22" t="s">
        <v>501</v>
      </c>
      <c r="K56" s="22" t="s">
        <v>502</v>
      </c>
      <c r="L56" s="22" t="s">
        <v>503</v>
      </c>
      <c r="M56" s="22" t="s">
        <v>66</v>
      </c>
      <c r="N56" s="22" t="s">
        <v>504</v>
      </c>
      <c r="O56" s="22"/>
      <c r="P56" s="2" t="s">
        <v>57</v>
      </c>
      <c r="Q56" s="2" t="s">
        <v>57</v>
      </c>
      <c r="R56" s="2" t="s">
        <v>57</v>
      </c>
      <c r="S56" s="2" t="s">
        <v>58</v>
      </c>
      <c r="T56" s="2" t="s">
        <v>58</v>
      </c>
      <c r="U56" s="2" t="s">
        <v>58</v>
      </c>
      <c r="V56" s="2" t="s">
        <v>58</v>
      </c>
      <c r="W56" s="2" t="s">
        <v>58</v>
      </c>
      <c r="X56" s="2" t="s">
        <v>58</v>
      </c>
      <c r="Y56" s="23"/>
      <c r="Z56" s="23"/>
      <c r="AA56" s="23"/>
      <c r="AB56" s="69" t="s">
        <v>59</v>
      </c>
      <c r="AC56" s="2" t="s">
        <v>57</v>
      </c>
      <c r="AD56" s="22" t="s">
        <v>70</v>
      </c>
      <c r="AE56" s="2" t="s">
        <v>57</v>
      </c>
      <c r="AF56" s="22" t="s">
        <v>70</v>
      </c>
      <c r="AG56" s="22"/>
      <c r="AH56" s="10" t="s">
        <v>797</v>
      </c>
      <c r="AI56" s="20" t="s">
        <v>324</v>
      </c>
      <c r="AJ56" s="10"/>
      <c r="AK56" s="21" t="s">
        <v>505</v>
      </c>
      <c r="AL56" s="21" t="s">
        <v>506</v>
      </c>
      <c r="AM56" s="13" t="s">
        <v>507</v>
      </c>
      <c r="AN56" s="10" t="s">
        <v>508</v>
      </c>
      <c r="AO56" s="59" t="s">
        <v>509</v>
      </c>
      <c r="AP56" s="10" t="s">
        <v>289</v>
      </c>
      <c r="AQ56" s="10">
        <v>1</v>
      </c>
      <c r="AR56" s="10"/>
      <c r="AS56" s="10">
        <v>137.9</v>
      </c>
      <c r="AT56" s="10">
        <v>137.9</v>
      </c>
      <c r="AU56" s="10"/>
      <c r="AV56" s="12">
        <v>45566</v>
      </c>
      <c r="AW56" s="10">
        <v>0.1</v>
      </c>
      <c r="AX56" s="10"/>
      <c r="AY56" s="10"/>
      <c r="AZ56" s="10" t="s">
        <v>920</v>
      </c>
      <c r="BA56" s="10"/>
      <c r="BB56" s="10" t="s">
        <v>70</v>
      </c>
      <c r="BC56" s="10" t="s">
        <v>920</v>
      </c>
      <c r="BD56" s="10" t="s">
        <v>920</v>
      </c>
    </row>
    <row r="57" spans="1:56" ht="120" customHeight="1" x14ac:dyDescent="0.25">
      <c r="A57" s="2">
        <v>56</v>
      </c>
      <c r="B57" s="2" t="s">
        <v>510</v>
      </c>
      <c r="C57" s="2">
        <v>0</v>
      </c>
      <c r="D57" s="2">
        <f t="shared" ca="1" si="0"/>
        <v>129</v>
      </c>
      <c r="E57" s="2"/>
      <c r="F57" s="2"/>
      <c r="G57" s="22" t="s">
        <v>511</v>
      </c>
      <c r="H57" s="22" t="s">
        <v>512</v>
      </c>
      <c r="I57" s="22" t="s">
        <v>513</v>
      </c>
      <c r="J57" s="22" t="s">
        <v>514</v>
      </c>
      <c r="K57" s="22" t="s">
        <v>515</v>
      </c>
      <c r="L57" s="22" t="s">
        <v>516</v>
      </c>
      <c r="M57" s="22" t="s">
        <v>106</v>
      </c>
      <c r="N57" s="22" t="s">
        <v>517</v>
      </c>
      <c r="O57" s="22"/>
      <c r="P57" s="2" t="s">
        <v>58</v>
      </c>
      <c r="Q57" s="2" t="s">
        <v>57</v>
      </c>
      <c r="R57" s="2" t="s">
        <v>57</v>
      </c>
      <c r="S57" s="2" t="s">
        <v>58</v>
      </c>
      <c r="T57" s="2" t="s">
        <v>58</v>
      </c>
      <c r="U57" s="2" t="s">
        <v>58</v>
      </c>
      <c r="V57" s="2" t="s">
        <v>58</v>
      </c>
      <c r="W57" s="2" t="s">
        <v>58</v>
      </c>
      <c r="X57" s="2" t="s">
        <v>57</v>
      </c>
      <c r="Y57" s="23"/>
      <c r="Z57" s="23"/>
      <c r="AA57" s="23"/>
      <c r="AB57" s="69" t="s">
        <v>59</v>
      </c>
      <c r="AC57" s="2" t="s">
        <v>57</v>
      </c>
      <c r="AD57" s="22"/>
      <c r="AE57" s="2" t="s">
        <v>57</v>
      </c>
      <c r="AF57" s="22"/>
      <c r="AG57" s="22"/>
      <c r="AH57" s="10" t="s">
        <v>797</v>
      </c>
      <c r="AI57" s="18" t="s">
        <v>68</v>
      </c>
      <c r="AJ57" s="10"/>
      <c r="AK57" s="21" t="s">
        <v>2140</v>
      </c>
      <c r="AL57" s="21" t="s">
        <v>2141</v>
      </c>
      <c r="AM57" s="13" t="s">
        <v>1051</v>
      </c>
      <c r="AN57" s="10" t="s">
        <v>1052</v>
      </c>
      <c r="AO57" s="12">
        <v>45238</v>
      </c>
      <c r="AP57" s="10" t="s">
        <v>289</v>
      </c>
      <c r="AQ57" s="10">
        <v>1</v>
      </c>
      <c r="AR57" s="10">
        <v>40500</v>
      </c>
      <c r="AS57" s="10">
        <v>3.3</v>
      </c>
      <c r="AT57" s="10">
        <v>3.3</v>
      </c>
      <c r="AU57" s="10"/>
      <c r="AV57" s="12">
        <v>45566</v>
      </c>
      <c r="AW57" s="10">
        <v>0.1</v>
      </c>
      <c r="AX57" s="10"/>
      <c r="AY57" s="10"/>
      <c r="AZ57" s="10" t="s">
        <v>920</v>
      </c>
      <c r="BA57" s="10"/>
      <c r="BB57" s="10"/>
      <c r="BC57" s="10"/>
      <c r="BD57" s="10" t="s">
        <v>68</v>
      </c>
    </row>
    <row r="58" spans="1:56" ht="120" customHeight="1" x14ac:dyDescent="0.25">
      <c r="A58" s="2">
        <v>57</v>
      </c>
      <c r="B58" s="2" t="s">
        <v>518</v>
      </c>
      <c r="C58" s="2">
        <v>7.0200000000000002E-3</v>
      </c>
      <c r="D58" s="2">
        <f t="shared" ca="1" si="0"/>
        <v>49</v>
      </c>
      <c r="E58" s="2"/>
      <c r="F58" s="2"/>
      <c r="G58" s="22" t="s">
        <v>519</v>
      </c>
      <c r="H58" s="22" t="s">
        <v>520</v>
      </c>
      <c r="I58" s="22" t="s">
        <v>521</v>
      </c>
      <c r="J58" s="22" t="s">
        <v>521</v>
      </c>
      <c r="K58" s="22" t="s">
        <v>522</v>
      </c>
      <c r="L58" s="22" t="s">
        <v>523</v>
      </c>
      <c r="M58" s="22" t="s">
        <v>106</v>
      </c>
      <c r="N58" s="22" t="s">
        <v>524</v>
      </c>
      <c r="O58" s="22"/>
      <c r="P58" s="2" t="s">
        <v>58</v>
      </c>
      <c r="Q58" s="2" t="s">
        <v>57</v>
      </c>
      <c r="R58" s="2" t="s">
        <v>57</v>
      </c>
      <c r="S58" s="2" t="s">
        <v>58</v>
      </c>
      <c r="T58" s="2" t="s">
        <v>58</v>
      </c>
      <c r="U58" s="2" t="s">
        <v>58</v>
      </c>
      <c r="V58" s="2" t="s">
        <v>58</v>
      </c>
      <c r="W58" s="2" t="s">
        <v>57</v>
      </c>
      <c r="X58" s="2" t="s">
        <v>57</v>
      </c>
      <c r="Y58" s="23"/>
      <c r="Z58" s="23"/>
      <c r="AA58" s="23"/>
      <c r="AB58" s="69" t="s">
        <v>59</v>
      </c>
      <c r="AC58" s="2" t="s">
        <v>57</v>
      </c>
      <c r="AD58" s="22"/>
      <c r="AE58" s="2" t="s">
        <v>57</v>
      </c>
      <c r="AF58" s="22"/>
      <c r="AG58" s="22"/>
      <c r="AH58" s="10" t="s">
        <v>1009</v>
      </c>
      <c r="AI58" s="18" t="s">
        <v>68</v>
      </c>
      <c r="AJ58" s="10"/>
      <c r="AK58" s="21" t="s">
        <v>2142</v>
      </c>
      <c r="AL58" s="21" t="s">
        <v>70</v>
      </c>
      <c r="AM58" s="13" t="s">
        <v>70</v>
      </c>
      <c r="AN58" s="10" t="s">
        <v>70</v>
      </c>
      <c r="AO58" s="12" t="s">
        <v>70</v>
      </c>
      <c r="AP58" s="10" t="s">
        <v>289</v>
      </c>
      <c r="AQ58" s="10"/>
      <c r="AR58" s="10"/>
      <c r="AS58" s="10"/>
      <c r="AT58" s="10"/>
      <c r="AU58" s="10"/>
      <c r="AV58" s="12">
        <v>45474</v>
      </c>
      <c r="AW58" s="10"/>
      <c r="AX58" s="10"/>
      <c r="AY58" s="10"/>
      <c r="AZ58" s="10"/>
      <c r="BA58" s="10"/>
      <c r="BB58" s="10"/>
      <c r="BC58" s="10"/>
      <c r="BD58" s="10"/>
    </row>
    <row r="59" spans="1:56" ht="120" customHeight="1" x14ac:dyDescent="0.25">
      <c r="A59" s="2">
        <v>58</v>
      </c>
      <c r="B59" s="2" t="s">
        <v>525</v>
      </c>
      <c r="C59" s="2">
        <v>2.9399999999999999E-3</v>
      </c>
      <c r="D59" s="2">
        <f t="shared" ca="1" si="0"/>
        <v>129</v>
      </c>
      <c r="E59" s="2"/>
      <c r="F59" s="2"/>
      <c r="G59" s="22" t="s">
        <v>526</v>
      </c>
      <c r="H59" s="22" t="s">
        <v>527</v>
      </c>
      <c r="I59" s="22" t="s">
        <v>528</v>
      </c>
      <c r="J59" s="22" t="s">
        <v>528</v>
      </c>
      <c r="K59" s="22" t="s">
        <v>529</v>
      </c>
      <c r="L59" s="22" t="s">
        <v>530</v>
      </c>
      <c r="M59" s="22" t="s">
        <v>106</v>
      </c>
      <c r="N59" s="22" t="s">
        <v>531</v>
      </c>
      <c r="O59" s="22"/>
      <c r="P59" s="2" t="s">
        <v>57</v>
      </c>
      <c r="Q59" s="2" t="s">
        <v>57</v>
      </c>
      <c r="R59" s="2" t="s">
        <v>57</v>
      </c>
      <c r="S59" s="2" t="s">
        <v>57</v>
      </c>
      <c r="T59" s="2" t="s">
        <v>57</v>
      </c>
      <c r="U59" s="2" t="s">
        <v>58</v>
      </c>
      <c r="V59" s="2" t="s">
        <v>58</v>
      </c>
      <c r="W59" s="2" t="s">
        <v>57</v>
      </c>
      <c r="X59" s="2" t="s">
        <v>57</v>
      </c>
      <c r="Y59" s="23"/>
      <c r="Z59" s="23"/>
      <c r="AA59" s="23"/>
      <c r="AB59" s="69" t="s">
        <v>59</v>
      </c>
      <c r="AC59" s="2" t="s">
        <v>57</v>
      </c>
      <c r="AD59" s="22"/>
      <c r="AE59" s="2" t="s">
        <v>57</v>
      </c>
      <c r="AF59" s="22"/>
      <c r="AG59" s="22"/>
      <c r="AH59" s="10">
        <v>2</v>
      </c>
      <c r="AI59" s="18" t="s">
        <v>68</v>
      </c>
      <c r="AJ59" s="10"/>
      <c r="AK59" s="21" t="s">
        <v>2143</v>
      </c>
      <c r="AL59" s="21" t="s">
        <v>2144</v>
      </c>
      <c r="AM59" s="13" t="s">
        <v>2145</v>
      </c>
      <c r="AN59" s="10" t="s">
        <v>130</v>
      </c>
      <c r="AO59" s="12" t="s">
        <v>324</v>
      </c>
      <c r="AP59" s="10" t="s">
        <v>633</v>
      </c>
      <c r="AQ59" s="10">
        <v>1</v>
      </c>
      <c r="AR59" s="10"/>
      <c r="AS59" s="10"/>
      <c r="AT59" s="10">
        <v>1.17</v>
      </c>
      <c r="AU59" s="10"/>
      <c r="AV59" s="12">
        <v>45627</v>
      </c>
      <c r="AW59" s="10"/>
      <c r="AX59" s="10"/>
      <c r="AY59" s="10"/>
      <c r="AZ59" s="10"/>
      <c r="BA59" s="10"/>
      <c r="BB59" s="10"/>
      <c r="BC59" s="10"/>
      <c r="BD59" s="10"/>
    </row>
    <row r="60" spans="1:56" ht="120" customHeight="1" x14ac:dyDescent="0.25">
      <c r="A60" s="2">
        <v>59</v>
      </c>
      <c r="B60" s="2" t="s">
        <v>532</v>
      </c>
      <c r="C60" s="2">
        <v>8.9599999999999992E-3</v>
      </c>
      <c r="D60" s="2">
        <f t="shared" ca="1" si="0"/>
        <v>112</v>
      </c>
      <c r="E60" s="2"/>
      <c r="F60" s="2"/>
      <c r="G60" s="22" t="s">
        <v>451</v>
      </c>
      <c r="H60" s="22" t="s">
        <v>533</v>
      </c>
      <c r="I60" s="22" t="s">
        <v>534</v>
      </c>
      <c r="J60" s="22" t="s">
        <v>535</v>
      </c>
      <c r="K60" s="22" t="s">
        <v>536</v>
      </c>
      <c r="L60" s="22" t="s">
        <v>537</v>
      </c>
      <c r="M60" s="22" t="s">
        <v>106</v>
      </c>
      <c r="N60" s="22" t="s">
        <v>538</v>
      </c>
      <c r="O60" s="22"/>
      <c r="P60" s="2" t="s">
        <v>58</v>
      </c>
      <c r="Q60" s="2" t="s">
        <v>57</v>
      </c>
      <c r="R60" s="2" t="s">
        <v>57</v>
      </c>
      <c r="S60" s="2" t="s">
        <v>58</v>
      </c>
      <c r="T60" s="2" t="s">
        <v>58</v>
      </c>
      <c r="U60" s="2" t="s">
        <v>58</v>
      </c>
      <c r="V60" s="2" t="s">
        <v>58</v>
      </c>
      <c r="W60" s="2" t="s">
        <v>58</v>
      </c>
      <c r="X60" s="2" t="s">
        <v>57</v>
      </c>
      <c r="Y60" s="23"/>
      <c r="Z60" s="23"/>
      <c r="AA60" s="23"/>
      <c r="AB60" s="69" t="s">
        <v>59</v>
      </c>
      <c r="AC60" s="2" t="s">
        <v>57</v>
      </c>
      <c r="AD60" s="22"/>
      <c r="AE60" s="2" t="s">
        <v>57</v>
      </c>
      <c r="AF60" s="22"/>
      <c r="AG60" s="22"/>
      <c r="AH60" s="10" t="s">
        <v>1009</v>
      </c>
      <c r="AI60" s="18" t="s">
        <v>68</v>
      </c>
      <c r="AJ60" s="10"/>
      <c r="AK60" s="21" t="s">
        <v>2146</v>
      </c>
      <c r="AL60" s="21" t="s">
        <v>70</v>
      </c>
      <c r="AM60" s="13" t="s">
        <v>70</v>
      </c>
      <c r="AN60" s="10" t="s">
        <v>70</v>
      </c>
      <c r="AO60" s="12" t="s">
        <v>70</v>
      </c>
      <c r="AP60" s="10" t="s">
        <v>289</v>
      </c>
      <c r="AQ60" s="10">
        <v>1</v>
      </c>
      <c r="AR60" s="10"/>
      <c r="AS60" s="10"/>
      <c r="AT60" s="10">
        <v>7.86</v>
      </c>
      <c r="AU60" s="10">
        <v>7.86</v>
      </c>
      <c r="AV60" s="12">
        <v>45566</v>
      </c>
      <c r="AW60" s="10">
        <v>0.5</v>
      </c>
      <c r="AX60" s="10"/>
      <c r="AY60" s="10"/>
      <c r="AZ60" s="10" t="s">
        <v>920</v>
      </c>
      <c r="BA60" s="10"/>
      <c r="BB60" s="10"/>
      <c r="BC60" s="10" t="s">
        <v>68</v>
      </c>
      <c r="BD60" s="10" t="s">
        <v>68</v>
      </c>
    </row>
    <row r="61" spans="1:56" ht="120" customHeight="1" x14ac:dyDescent="0.25">
      <c r="A61" s="2">
        <v>60</v>
      </c>
      <c r="B61" s="2" t="s">
        <v>539</v>
      </c>
      <c r="C61" s="2">
        <v>7.6400000000000001E-3</v>
      </c>
      <c r="D61" s="2">
        <f t="shared" ca="1" si="0"/>
        <v>148</v>
      </c>
      <c r="E61" s="2"/>
      <c r="F61" s="2"/>
      <c r="G61" s="22" t="s">
        <v>540</v>
      </c>
      <c r="H61" s="22" t="s">
        <v>541</v>
      </c>
      <c r="I61" s="22" t="s">
        <v>542</v>
      </c>
      <c r="J61" s="22" t="s">
        <v>543</v>
      </c>
      <c r="K61" s="22" t="s">
        <v>544</v>
      </c>
      <c r="L61" s="22" t="s">
        <v>545</v>
      </c>
      <c r="M61" s="22" t="s">
        <v>106</v>
      </c>
      <c r="N61" s="22" t="s">
        <v>546</v>
      </c>
      <c r="O61" s="22"/>
      <c r="P61" s="2" t="s">
        <v>58</v>
      </c>
      <c r="Q61" s="2" t="s">
        <v>57</v>
      </c>
      <c r="R61" s="2" t="s">
        <v>57</v>
      </c>
      <c r="S61" s="2" t="s">
        <v>58</v>
      </c>
      <c r="T61" s="2" t="s">
        <v>58</v>
      </c>
      <c r="U61" s="2" t="s">
        <v>58</v>
      </c>
      <c r="V61" s="2" t="s">
        <v>58</v>
      </c>
      <c r="W61" s="2" t="s">
        <v>58</v>
      </c>
      <c r="X61" s="2" t="s">
        <v>57</v>
      </c>
      <c r="Y61" s="23"/>
      <c r="Z61" s="23"/>
      <c r="AA61" s="23"/>
      <c r="AB61" s="69" t="s">
        <v>59</v>
      </c>
      <c r="AC61" s="2" t="s">
        <v>57</v>
      </c>
      <c r="AD61" s="22"/>
      <c r="AE61" s="2" t="s">
        <v>57</v>
      </c>
      <c r="AF61" s="22"/>
      <c r="AG61" s="22"/>
      <c r="AH61" s="10" t="s">
        <v>1009</v>
      </c>
      <c r="AI61" s="18" t="s">
        <v>68</v>
      </c>
      <c r="AJ61" s="10"/>
      <c r="AK61" s="21" t="s">
        <v>547</v>
      </c>
      <c r="AL61" s="21" t="s">
        <v>70</v>
      </c>
      <c r="AM61" s="13" t="s">
        <v>70</v>
      </c>
      <c r="AN61" s="10" t="s">
        <v>70</v>
      </c>
      <c r="AO61" s="12" t="s">
        <v>70</v>
      </c>
      <c r="AP61" s="10" t="s">
        <v>289</v>
      </c>
      <c r="AQ61" s="10"/>
      <c r="AR61" s="10"/>
      <c r="AS61" s="10"/>
      <c r="AT61" s="10"/>
      <c r="AU61" s="10"/>
      <c r="AV61" s="12"/>
      <c r="AW61" s="10"/>
      <c r="AX61" s="10"/>
      <c r="AY61" s="10"/>
      <c r="AZ61" s="10"/>
      <c r="BA61" s="10"/>
      <c r="BB61" s="10"/>
      <c r="BC61" s="10"/>
      <c r="BD61" s="10"/>
    </row>
    <row r="62" spans="1:56" ht="120" customHeight="1" x14ac:dyDescent="0.25">
      <c r="A62" s="2">
        <v>61</v>
      </c>
      <c r="B62" s="2" t="s">
        <v>548</v>
      </c>
      <c r="C62" s="2">
        <v>5.4400000000000004E-3</v>
      </c>
      <c r="D62" s="2">
        <f t="shared" ca="1" si="0"/>
        <v>125</v>
      </c>
      <c r="E62" s="2"/>
      <c r="F62" s="2"/>
      <c r="G62" s="22" t="s">
        <v>549</v>
      </c>
      <c r="H62" s="22" t="s">
        <v>550</v>
      </c>
      <c r="I62" s="22" t="s">
        <v>551</v>
      </c>
      <c r="J62" s="22" t="s">
        <v>551</v>
      </c>
      <c r="K62" s="22" t="s">
        <v>552</v>
      </c>
      <c r="L62" s="22" t="s">
        <v>553</v>
      </c>
      <c r="M62" s="22" t="s">
        <v>106</v>
      </c>
      <c r="N62" s="22" t="s">
        <v>554</v>
      </c>
      <c r="O62" s="22"/>
      <c r="P62" s="2" t="s">
        <v>58</v>
      </c>
      <c r="Q62" s="2" t="s">
        <v>57</v>
      </c>
      <c r="R62" s="2" t="s">
        <v>57</v>
      </c>
      <c r="S62" s="2" t="s">
        <v>58</v>
      </c>
      <c r="T62" s="2" t="s">
        <v>58</v>
      </c>
      <c r="U62" s="2" t="s">
        <v>58</v>
      </c>
      <c r="V62" s="2" t="s">
        <v>58</v>
      </c>
      <c r="W62" s="2" t="s">
        <v>58</v>
      </c>
      <c r="X62" s="2" t="s">
        <v>57</v>
      </c>
      <c r="Y62" s="23"/>
      <c r="Z62" s="23"/>
      <c r="AA62" s="23"/>
      <c r="AB62" s="69" t="s">
        <v>59</v>
      </c>
      <c r="AC62" s="2" t="s">
        <v>57</v>
      </c>
      <c r="AD62" s="22"/>
      <c r="AE62" s="2" t="s">
        <v>57</v>
      </c>
      <c r="AF62" s="22"/>
      <c r="AG62" s="22"/>
      <c r="AH62" s="10">
        <v>2</v>
      </c>
      <c r="AI62" s="18" t="s">
        <v>68</v>
      </c>
      <c r="AJ62" s="10"/>
      <c r="AK62" s="21" t="s">
        <v>2147</v>
      </c>
      <c r="AL62" s="21" t="s">
        <v>2117</v>
      </c>
      <c r="AM62" s="13" t="s">
        <v>1051</v>
      </c>
      <c r="AN62" s="10" t="s">
        <v>1052</v>
      </c>
      <c r="AO62" s="12">
        <v>45275</v>
      </c>
      <c r="AP62" s="10" t="s">
        <v>633</v>
      </c>
      <c r="AQ62" s="10"/>
      <c r="AR62" s="10">
        <v>40500</v>
      </c>
      <c r="AS62" s="10"/>
      <c r="AT62" s="10"/>
      <c r="AU62" s="10"/>
      <c r="AV62" s="12">
        <v>45383</v>
      </c>
      <c r="AW62" s="10"/>
      <c r="AX62" s="10"/>
      <c r="AY62" s="10"/>
      <c r="AZ62" s="10"/>
      <c r="BA62" s="10"/>
      <c r="BB62" s="10"/>
      <c r="BC62" s="10"/>
      <c r="BD62" s="10"/>
    </row>
    <row r="63" spans="1:56" ht="120" customHeight="1" x14ac:dyDescent="0.25">
      <c r="A63" s="2">
        <v>62</v>
      </c>
      <c r="B63" s="2" t="s">
        <v>555</v>
      </c>
      <c r="C63" s="2">
        <v>0.24360000000000001</v>
      </c>
      <c r="D63" s="2">
        <f t="shared" ca="1" si="0"/>
        <v>134</v>
      </c>
      <c r="E63" s="2"/>
      <c r="F63" s="2"/>
      <c r="G63" s="22" t="s">
        <v>556</v>
      </c>
      <c r="H63" s="22" t="s">
        <v>557</v>
      </c>
      <c r="I63" s="22" t="s">
        <v>558</v>
      </c>
      <c r="J63" s="22" t="s">
        <v>559</v>
      </c>
      <c r="K63" s="22" t="s">
        <v>560</v>
      </c>
      <c r="L63" s="22" t="s">
        <v>561</v>
      </c>
      <c r="M63" s="22" t="s">
        <v>106</v>
      </c>
      <c r="N63" s="22" t="s">
        <v>562</v>
      </c>
      <c r="O63" s="22"/>
      <c r="P63" s="2" t="s">
        <v>58</v>
      </c>
      <c r="Q63" s="2" t="s">
        <v>57</v>
      </c>
      <c r="R63" s="2" t="s">
        <v>57</v>
      </c>
      <c r="S63" s="2" t="s">
        <v>58</v>
      </c>
      <c r="T63" s="2" t="s">
        <v>58</v>
      </c>
      <c r="U63" s="2" t="s">
        <v>58</v>
      </c>
      <c r="V63" s="2" t="s">
        <v>58</v>
      </c>
      <c r="W63" s="2" t="s">
        <v>58</v>
      </c>
      <c r="X63" s="2" t="s">
        <v>58</v>
      </c>
      <c r="Y63" s="23"/>
      <c r="Z63" s="23"/>
      <c r="AA63" s="23"/>
      <c r="AB63" s="69" t="s">
        <v>59</v>
      </c>
      <c r="AC63" s="2" t="s">
        <v>57</v>
      </c>
      <c r="AD63" s="22" t="s">
        <v>70</v>
      </c>
      <c r="AE63" s="2" t="s">
        <v>58</v>
      </c>
      <c r="AF63" s="22"/>
      <c r="AG63" s="22"/>
      <c r="AH63" s="10" t="s">
        <v>797</v>
      </c>
      <c r="AI63" s="18" t="s">
        <v>68</v>
      </c>
      <c r="AJ63" s="10"/>
      <c r="AK63" s="21" t="s">
        <v>2148</v>
      </c>
      <c r="AL63" s="21" t="s">
        <v>2149</v>
      </c>
      <c r="AM63" s="13" t="s">
        <v>1051</v>
      </c>
      <c r="AN63" s="10" t="s">
        <v>1052</v>
      </c>
      <c r="AO63" s="12">
        <v>45254</v>
      </c>
      <c r="AP63" s="10" t="s">
        <v>289</v>
      </c>
      <c r="AQ63" s="10"/>
      <c r="AR63" s="10">
        <v>40500</v>
      </c>
      <c r="AS63" s="10"/>
      <c r="AT63" s="10"/>
      <c r="AU63" s="10"/>
      <c r="AV63" s="12"/>
      <c r="AW63" s="10"/>
      <c r="AX63" s="10"/>
      <c r="AY63" s="10"/>
      <c r="AZ63" s="10"/>
      <c r="BA63" s="10"/>
      <c r="BB63" s="10"/>
      <c r="BC63" s="10"/>
      <c r="BD63" s="10"/>
    </row>
    <row r="64" spans="1:56" ht="120" customHeight="1" x14ac:dyDescent="0.25">
      <c r="A64" s="2">
        <v>63</v>
      </c>
      <c r="B64" s="2" t="s">
        <v>563</v>
      </c>
      <c r="C64" s="2">
        <v>0.107</v>
      </c>
      <c r="D64" s="2">
        <f t="shared" ca="1" si="0"/>
        <v>147</v>
      </c>
      <c r="E64" s="2"/>
      <c r="F64" s="2"/>
      <c r="G64" s="22" t="s">
        <v>564</v>
      </c>
      <c r="H64" s="22" t="s">
        <v>565</v>
      </c>
      <c r="I64" s="22" t="s">
        <v>566</v>
      </c>
      <c r="J64" s="22" t="s">
        <v>567</v>
      </c>
      <c r="K64" s="22" t="s">
        <v>568</v>
      </c>
      <c r="L64" s="22" t="s">
        <v>569</v>
      </c>
      <c r="M64" s="22" t="s">
        <v>106</v>
      </c>
      <c r="N64" s="22" t="s">
        <v>570</v>
      </c>
      <c r="O64" s="22"/>
      <c r="P64" s="2" t="s">
        <v>58</v>
      </c>
      <c r="Q64" s="2" t="s">
        <v>57</v>
      </c>
      <c r="R64" s="2" t="s">
        <v>57</v>
      </c>
      <c r="S64" s="2" t="s">
        <v>58</v>
      </c>
      <c r="T64" s="2" t="s">
        <v>58</v>
      </c>
      <c r="U64" s="2" t="s">
        <v>58</v>
      </c>
      <c r="V64" s="2" t="s">
        <v>58</v>
      </c>
      <c r="W64" s="2" t="s">
        <v>58</v>
      </c>
      <c r="X64" s="2" t="s">
        <v>58</v>
      </c>
      <c r="Y64" s="23"/>
      <c r="Z64" s="23"/>
      <c r="AA64" s="23"/>
      <c r="AB64" s="69" t="s">
        <v>59</v>
      </c>
      <c r="AC64" s="2" t="s">
        <v>57</v>
      </c>
      <c r="AD64" s="22" t="s">
        <v>70</v>
      </c>
      <c r="AE64" s="2" t="s">
        <v>58</v>
      </c>
      <c r="AF64" s="22"/>
      <c r="AG64" s="22"/>
      <c r="AH64" s="10" t="s">
        <v>797</v>
      </c>
      <c r="AI64" s="18" t="s">
        <v>68</v>
      </c>
      <c r="AJ64" s="10"/>
      <c r="AK64" s="21" t="s">
        <v>2150</v>
      </c>
      <c r="AL64" s="21" t="s">
        <v>70</v>
      </c>
      <c r="AM64" s="13" t="s">
        <v>70</v>
      </c>
      <c r="AN64" s="10" t="s">
        <v>70</v>
      </c>
      <c r="AO64" s="12" t="s">
        <v>70</v>
      </c>
      <c r="AP64" s="10" t="s">
        <v>289</v>
      </c>
      <c r="AQ64" s="10">
        <v>1</v>
      </c>
      <c r="AR64" s="10"/>
      <c r="AS64" s="10">
        <v>91.35</v>
      </c>
      <c r="AT64" s="10">
        <v>91.35</v>
      </c>
      <c r="AU64" s="10"/>
      <c r="AV64" s="12">
        <v>45566</v>
      </c>
      <c r="AW64" s="10">
        <v>0.6</v>
      </c>
      <c r="AX64" s="10"/>
      <c r="AY64" s="10"/>
      <c r="AZ64" s="10" t="s">
        <v>920</v>
      </c>
      <c r="BA64" s="10"/>
      <c r="BB64" s="10"/>
      <c r="BC64" s="10"/>
      <c r="BD64" s="10" t="s">
        <v>324</v>
      </c>
    </row>
    <row r="65" spans="1:56" ht="120" customHeight="1" x14ac:dyDescent="0.25">
      <c r="A65" s="2">
        <v>64</v>
      </c>
      <c r="B65" s="2" t="s">
        <v>571</v>
      </c>
      <c r="C65" s="2">
        <v>0.20216000000000001</v>
      </c>
      <c r="D65" s="2">
        <f t="shared" ca="1" si="0"/>
        <v>126</v>
      </c>
      <c r="E65" s="2"/>
      <c r="F65" s="2"/>
      <c r="G65" s="22" t="s">
        <v>572</v>
      </c>
      <c r="H65" s="22" t="s">
        <v>573</v>
      </c>
      <c r="I65" s="22" t="s">
        <v>574</v>
      </c>
      <c r="J65" s="22" t="s">
        <v>575</v>
      </c>
      <c r="K65" s="22" t="s">
        <v>576</v>
      </c>
      <c r="L65" s="22" t="s">
        <v>577</v>
      </c>
      <c r="M65" s="22" t="s">
        <v>106</v>
      </c>
      <c r="N65" s="22" t="s">
        <v>578</v>
      </c>
      <c r="O65" s="22"/>
      <c r="P65" s="2" t="s">
        <v>58</v>
      </c>
      <c r="Q65" s="2" t="s">
        <v>57</v>
      </c>
      <c r="R65" s="2" t="s">
        <v>57</v>
      </c>
      <c r="S65" s="2" t="s">
        <v>58</v>
      </c>
      <c r="T65" s="2" t="s">
        <v>58</v>
      </c>
      <c r="U65" s="2" t="s">
        <v>58</v>
      </c>
      <c r="V65" s="2" t="s">
        <v>58</v>
      </c>
      <c r="W65" s="2" t="s">
        <v>58</v>
      </c>
      <c r="X65" s="2" t="s">
        <v>58</v>
      </c>
      <c r="Y65" s="23"/>
      <c r="Z65" s="23"/>
      <c r="AA65" s="23"/>
      <c r="AB65" s="69" t="s">
        <v>59</v>
      </c>
      <c r="AC65" s="2" t="s">
        <v>57</v>
      </c>
      <c r="AD65" s="22" t="s">
        <v>70</v>
      </c>
      <c r="AE65" s="2" t="s">
        <v>58</v>
      </c>
      <c r="AF65" s="22"/>
      <c r="AG65" s="22"/>
      <c r="AH65" s="10" t="s">
        <v>797</v>
      </c>
      <c r="AI65" s="18" t="s">
        <v>68</v>
      </c>
      <c r="AJ65" s="10"/>
      <c r="AK65" s="21" t="s">
        <v>2151</v>
      </c>
      <c r="AL65" s="21" t="s">
        <v>2152</v>
      </c>
      <c r="AM65" s="13" t="s">
        <v>158</v>
      </c>
      <c r="AN65" s="10" t="s">
        <v>2122</v>
      </c>
      <c r="AO65" s="12">
        <v>45334</v>
      </c>
      <c r="AP65" s="10" t="s">
        <v>289</v>
      </c>
      <c r="AQ65" s="10">
        <v>0.97</v>
      </c>
      <c r="AR65" s="10"/>
      <c r="AS65" s="10">
        <v>109.3</v>
      </c>
      <c r="AT65" s="10">
        <v>106.02</v>
      </c>
      <c r="AU65" s="10"/>
      <c r="AV65" s="12">
        <v>45566</v>
      </c>
      <c r="AW65" s="10">
        <v>0.8</v>
      </c>
      <c r="AX65" s="10"/>
      <c r="AY65" s="10"/>
      <c r="AZ65" s="10" t="s">
        <v>920</v>
      </c>
      <c r="BA65" s="10"/>
      <c r="BB65" s="10"/>
      <c r="BC65" s="10" t="s">
        <v>920</v>
      </c>
      <c r="BD65" s="10" t="s">
        <v>68</v>
      </c>
    </row>
    <row r="66" spans="1:56" ht="120" customHeight="1" x14ac:dyDescent="0.25">
      <c r="A66" s="2">
        <v>65</v>
      </c>
      <c r="B66" s="2" t="s">
        <v>579</v>
      </c>
      <c r="C66" s="2">
        <v>9.7999999999999997E-3</v>
      </c>
      <c r="D66" s="2">
        <f t="shared" ca="1" si="0"/>
        <v>119</v>
      </c>
      <c r="E66" s="2"/>
      <c r="F66" s="2"/>
      <c r="G66" s="22" t="s">
        <v>580</v>
      </c>
      <c r="H66" s="22" t="s">
        <v>581</v>
      </c>
      <c r="I66" s="22" t="s">
        <v>582</v>
      </c>
      <c r="J66" s="22" t="s">
        <v>583</v>
      </c>
      <c r="K66" s="22" t="s">
        <v>584</v>
      </c>
      <c r="L66" s="22" t="s">
        <v>585</v>
      </c>
      <c r="M66" s="22" t="s">
        <v>106</v>
      </c>
      <c r="N66" s="22" t="s">
        <v>586</v>
      </c>
      <c r="O66" s="22"/>
      <c r="P66" s="2" t="s">
        <v>58</v>
      </c>
      <c r="Q66" s="2" t="s">
        <v>57</v>
      </c>
      <c r="R66" s="2" t="s">
        <v>57</v>
      </c>
      <c r="S66" s="2" t="s">
        <v>58</v>
      </c>
      <c r="T66" s="2" t="s">
        <v>58</v>
      </c>
      <c r="U66" s="2" t="s">
        <v>58</v>
      </c>
      <c r="V66" s="2" t="s">
        <v>58</v>
      </c>
      <c r="W66" s="2" t="s">
        <v>58</v>
      </c>
      <c r="X66" s="2" t="s">
        <v>58</v>
      </c>
      <c r="Y66" s="23"/>
      <c r="Z66" s="23"/>
      <c r="AA66" s="23"/>
      <c r="AB66" s="69" t="s">
        <v>59</v>
      </c>
      <c r="AC66" s="2" t="s">
        <v>57</v>
      </c>
      <c r="AD66" s="22"/>
      <c r="AE66" s="2" t="s">
        <v>57</v>
      </c>
      <c r="AF66" s="22"/>
      <c r="AG66" s="22"/>
      <c r="AH66" s="10" t="s">
        <v>797</v>
      </c>
      <c r="AI66" s="18" t="s">
        <v>68</v>
      </c>
      <c r="AJ66" s="10"/>
      <c r="AK66" s="21" t="s">
        <v>2153</v>
      </c>
      <c r="AL66" s="21" t="s">
        <v>2154</v>
      </c>
      <c r="AM66" s="13" t="s">
        <v>1051</v>
      </c>
      <c r="AN66" s="10" t="s">
        <v>1052</v>
      </c>
      <c r="AO66" s="12">
        <v>45232</v>
      </c>
      <c r="AP66" s="10" t="s">
        <v>289</v>
      </c>
      <c r="AQ66" s="10"/>
      <c r="AR66" s="10">
        <v>40500</v>
      </c>
      <c r="AS66" s="10"/>
      <c r="AT66" s="10"/>
      <c r="AU66" s="10"/>
      <c r="AV66" s="12"/>
      <c r="AW66" s="10"/>
      <c r="AX66" s="10"/>
      <c r="AY66" s="10"/>
      <c r="AZ66" s="10"/>
      <c r="BA66" s="10"/>
      <c r="BB66" s="10"/>
      <c r="BC66" s="10"/>
      <c r="BD66" s="10"/>
    </row>
    <row r="67" spans="1:56" ht="120" customHeight="1" x14ac:dyDescent="0.25">
      <c r="A67" s="2">
        <v>66</v>
      </c>
      <c r="B67" s="2" t="s">
        <v>587</v>
      </c>
      <c r="C67" s="2">
        <v>0</v>
      </c>
      <c r="D67" s="2">
        <f t="shared" ref="D67:D130" ca="1" si="1">RANDBETWEEN(40,150)</f>
        <v>118</v>
      </c>
      <c r="E67" s="2"/>
      <c r="F67" s="2"/>
      <c r="G67" s="22" t="s">
        <v>588</v>
      </c>
      <c r="H67" s="22" t="s">
        <v>589</v>
      </c>
      <c r="I67" s="22" t="s">
        <v>590</v>
      </c>
      <c r="J67" s="22" t="s">
        <v>591</v>
      </c>
      <c r="K67" s="22" t="s">
        <v>592</v>
      </c>
      <c r="L67" s="22" t="s">
        <v>593</v>
      </c>
      <c r="M67" s="22" t="s">
        <v>106</v>
      </c>
      <c r="N67" s="22" t="s">
        <v>594</v>
      </c>
      <c r="O67" s="22"/>
      <c r="P67" s="2" t="s">
        <v>58</v>
      </c>
      <c r="Q67" s="2" t="s">
        <v>57</v>
      </c>
      <c r="R67" s="2" t="s">
        <v>57</v>
      </c>
      <c r="S67" s="2" t="s">
        <v>58</v>
      </c>
      <c r="T67" s="2" t="s">
        <v>58</v>
      </c>
      <c r="U67" s="2" t="s">
        <v>58</v>
      </c>
      <c r="V67" s="2" t="s">
        <v>58</v>
      </c>
      <c r="W67" s="2" t="s">
        <v>58</v>
      </c>
      <c r="X67" s="2" t="s">
        <v>58</v>
      </c>
      <c r="Y67" s="23"/>
      <c r="Z67" s="23"/>
      <c r="AA67" s="23"/>
      <c r="AB67" s="69" t="s">
        <v>59</v>
      </c>
      <c r="AC67" s="2" t="s">
        <v>57</v>
      </c>
      <c r="AD67" s="22" t="s">
        <v>70</v>
      </c>
      <c r="AE67" s="2" t="s">
        <v>58</v>
      </c>
      <c r="AF67" s="22"/>
      <c r="AG67" s="22"/>
      <c r="AH67" s="10" t="s">
        <v>1009</v>
      </c>
      <c r="AI67" s="18" t="s">
        <v>68</v>
      </c>
      <c r="AJ67" s="10"/>
      <c r="AK67" s="21" t="s">
        <v>2155</v>
      </c>
      <c r="AL67" s="21" t="s">
        <v>70</v>
      </c>
      <c r="AM67" s="13" t="s">
        <v>70</v>
      </c>
      <c r="AN67" s="10" t="s">
        <v>70</v>
      </c>
      <c r="AO67" s="12" t="s">
        <v>70</v>
      </c>
      <c r="AP67" s="10" t="s">
        <v>289</v>
      </c>
      <c r="AQ67" s="10">
        <v>1</v>
      </c>
      <c r="AR67" s="10"/>
      <c r="AS67" s="10">
        <v>75</v>
      </c>
      <c r="AT67" s="10">
        <v>75</v>
      </c>
      <c r="AU67" s="10"/>
      <c r="AV67" s="12">
        <v>45566</v>
      </c>
      <c r="AW67" s="10">
        <v>0.5</v>
      </c>
      <c r="AX67" s="10"/>
      <c r="AY67" s="10"/>
      <c r="AZ67" s="10" t="s">
        <v>920</v>
      </c>
      <c r="BA67" s="10"/>
      <c r="BB67" s="10"/>
      <c r="BC67" s="10"/>
      <c r="BD67" s="10" t="s">
        <v>324</v>
      </c>
    </row>
    <row r="68" spans="1:56" ht="120" customHeight="1" x14ac:dyDescent="0.25">
      <c r="A68" s="2">
        <v>67</v>
      </c>
      <c r="B68" s="2" t="s">
        <v>595</v>
      </c>
      <c r="C68" s="2">
        <v>5.781E-2</v>
      </c>
      <c r="D68" s="2">
        <f t="shared" ca="1" si="1"/>
        <v>83</v>
      </c>
      <c r="E68" s="2"/>
      <c r="F68" s="2"/>
      <c r="G68" s="22" t="s">
        <v>596</v>
      </c>
      <c r="H68" s="22" t="s">
        <v>597</v>
      </c>
      <c r="I68" s="22" t="s">
        <v>598</v>
      </c>
      <c r="J68" s="22" t="s">
        <v>599</v>
      </c>
      <c r="K68" s="22" t="s">
        <v>600</v>
      </c>
      <c r="L68" s="22" t="s">
        <v>601</v>
      </c>
      <c r="M68" s="22" t="s">
        <v>106</v>
      </c>
      <c r="N68" s="22" t="s">
        <v>602</v>
      </c>
      <c r="O68" s="22"/>
      <c r="P68" s="2" t="s">
        <v>58</v>
      </c>
      <c r="Q68" s="2" t="s">
        <v>57</v>
      </c>
      <c r="R68" s="2" t="s">
        <v>57</v>
      </c>
      <c r="S68" s="2" t="s">
        <v>58</v>
      </c>
      <c r="T68" s="2" t="s">
        <v>58</v>
      </c>
      <c r="U68" s="2" t="s">
        <v>58</v>
      </c>
      <c r="V68" s="2" t="s">
        <v>58</v>
      </c>
      <c r="W68" s="2" t="s">
        <v>58</v>
      </c>
      <c r="X68" s="2" t="s">
        <v>57</v>
      </c>
      <c r="Y68" s="23"/>
      <c r="Z68" s="23"/>
      <c r="AA68" s="23"/>
      <c r="AB68" s="69" t="s">
        <v>59</v>
      </c>
      <c r="AC68" s="2" t="s">
        <v>57</v>
      </c>
      <c r="AD68" s="22" t="s">
        <v>70</v>
      </c>
      <c r="AE68" s="2" t="s">
        <v>58</v>
      </c>
      <c r="AF68" s="22"/>
      <c r="AG68" s="22"/>
      <c r="AH68" s="10" t="s">
        <v>1009</v>
      </c>
      <c r="AI68" s="20" t="s">
        <v>324</v>
      </c>
      <c r="AJ68" s="10"/>
      <c r="AK68" s="21"/>
      <c r="AL68" s="21"/>
      <c r="AM68" s="13"/>
      <c r="AN68" s="10"/>
      <c r="AO68" s="12"/>
      <c r="AP68" s="10"/>
      <c r="AQ68" s="10"/>
      <c r="AR68" s="10"/>
      <c r="AS68" s="10"/>
      <c r="AT68" s="10"/>
      <c r="AU68" s="10"/>
      <c r="AV68" s="12"/>
      <c r="AW68" s="10"/>
      <c r="AX68" s="10"/>
      <c r="AY68" s="10"/>
      <c r="AZ68" s="10"/>
      <c r="BA68" s="10"/>
      <c r="BB68" s="10"/>
      <c r="BC68" s="10"/>
      <c r="BD68" s="10"/>
    </row>
    <row r="69" spans="1:56" ht="120" customHeight="1" x14ac:dyDescent="0.25">
      <c r="A69" s="2">
        <v>68</v>
      </c>
      <c r="B69" s="2" t="s">
        <v>603</v>
      </c>
      <c r="C69" s="2">
        <v>1.6E-2</v>
      </c>
      <c r="D69" s="2">
        <f t="shared" ca="1" si="1"/>
        <v>97</v>
      </c>
      <c r="E69" s="2"/>
      <c r="F69" s="2"/>
      <c r="G69" s="22" t="s">
        <v>604</v>
      </c>
      <c r="H69" s="22" t="s">
        <v>605</v>
      </c>
      <c r="I69" s="22" t="s">
        <v>461</v>
      </c>
      <c r="J69" s="22" t="s">
        <v>454</v>
      </c>
      <c r="K69" s="22" t="s">
        <v>606</v>
      </c>
      <c r="L69" s="22" t="s">
        <v>607</v>
      </c>
      <c r="M69" s="22" t="s">
        <v>106</v>
      </c>
      <c r="N69" s="22" t="s">
        <v>608</v>
      </c>
      <c r="O69" s="22"/>
      <c r="P69" s="2" t="s">
        <v>58</v>
      </c>
      <c r="Q69" s="2" t="s">
        <v>57</v>
      </c>
      <c r="R69" s="2" t="s">
        <v>57</v>
      </c>
      <c r="S69" s="2" t="s">
        <v>57</v>
      </c>
      <c r="T69" s="2" t="s">
        <v>58</v>
      </c>
      <c r="U69" s="2" t="s">
        <v>58</v>
      </c>
      <c r="V69" s="2" t="s">
        <v>57</v>
      </c>
      <c r="W69" s="2" t="s">
        <v>58</v>
      </c>
      <c r="X69" s="2" t="s">
        <v>57</v>
      </c>
      <c r="Y69" s="23"/>
      <c r="Z69" s="23"/>
      <c r="AA69" s="23"/>
      <c r="AB69" s="69" t="s">
        <v>59</v>
      </c>
      <c r="AC69" s="2" t="s">
        <v>57</v>
      </c>
      <c r="AD69" s="22" t="s">
        <v>70</v>
      </c>
      <c r="AE69" s="2" t="s">
        <v>58</v>
      </c>
      <c r="AF69" s="22"/>
      <c r="AG69" s="22"/>
      <c r="AH69" s="10" t="s">
        <v>1009</v>
      </c>
      <c r="AI69" s="20" t="s">
        <v>324</v>
      </c>
      <c r="AJ69" s="10"/>
      <c r="AK69" s="21"/>
      <c r="AL69" s="21"/>
      <c r="AM69" s="13"/>
      <c r="AN69" s="10"/>
      <c r="AO69" s="12"/>
      <c r="AP69" s="10"/>
      <c r="AQ69" s="10"/>
      <c r="AR69" s="10"/>
      <c r="AS69" s="10"/>
      <c r="AT69" s="10"/>
      <c r="AU69" s="10"/>
      <c r="AV69" s="12"/>
      <c r="AW69" s="10"/>
      <c r="AX69" s="10"/>
      <c r="AY69" s="10"/>
      <c r="AZ69" s="10"/>
      <c r="BA69" s="10"/>
      <c r="BB69" s="10"/>
      <c r="BC69" s="10"/>
      <c r="BD69" s="10"/>
    </row>
    <row r="70" spans="1:56" ht="120" customHeight="1" x14ac:dyDescent="0.25">
      <c r="A70" s="2">
        <v>69</v>
      </c>
      <c r="B70" s="2" t="s">
        <v>609</v>
      </c>
      <c r="C70" s="2">
        <v>2.3720000000000001E-2</v>
      </c>
      <c r="D70" s="2">
        <f t="shared" ca="1" si="1"/>
        <v>110</v>
      </c>
      <c r="E70" s="2"/>
      <c r="F70" s="2"/>
      <c r="G70" s="22" t="s">
        <v>610</v>
      </c>
      <c r="H70" s="22" t="s">
        <v>611</v>
      </c>
      <c r="I70" s="22" t="s">
        <v>492</v>
      </c>
      <c r="J70" s="22" t="s">
        <v>612</v>
      </c>
      <c r="K70" s="22" t="s">
        <v>613</v>
      </c>
      <c r="L70" s="22" t="s">
        <v>614</v>
      </c>
      <c r="M70" s="22" t="s">
        <v>106</v>
      </c>
      <c r="N70" s="22" t="s">
        <v>615</v>
      </c>
      <c r="O70" s="22"/>
      <c r="P70" s="2" t="s">
        <v>58</v>
      </c>
      <c r="Q70" s="2" t="s">
        <v>57</v>
      </c>
      <c r="R70" s="2" t="s">
        <v>57</v>
      </c>
      <c r="S70" s="2" t="s">
        <v>58</v>
      </c>
      <c r="T70" s="2" t="s">
        <v>58</v>
      </c>
      <c r="U70" s="2" t="s">
        <v>58</v>
      </c>
      <c r="V70" s="2" t="s">
        <v>58</v>
      </c>
      <c r="W70" s="2" t="s">
        <v>58</v>
      </c>
      <c r="X70" s="2" t="s">
        <v>57</v>
      </c>
      <c r="Y70" s="23"/>
      <c r="Z70" s="23"/>
      <c r="AA70" s="23"/>
      <c r="AB70" s="69" t="s">
        <v>59</v>
      </c>
      <c r="AC70" s="2" t="s">
        <v>57</v>
      </c>
      <c r="AD70" s="22" t="s">
        <v>70</v>
      </c>
      <c r="AE70" s="2" t="s">
        <v>58</v>
      </c>
      <c r="AF70" s="22"/>
      <c r="AG70" s="22"/>
      <c r="AH70" s="10" t="s">
        <v>1009</v>
      </c>
      <c r="AI70" s="20" t="s">
        <v>324</v>
      </c>
      <c r="AJ70" s="10"/>
      <c r="AK70" s="21"/>
      <c r="AL70" s="21"/>
      <c r="AM70" s="13"/>
      <c r="AN70" s="10"/>
      <c r="AO70" s="12"/>
      <c r="AP70" s="10"/>
      <c r="AQ70" s="10"/>
      <c r="AR70" s="10"/>
      <c r="AS70" s="10"/>
      <c r="AT70" s="10"/>
      <c r="AU70" s="10"/>
      <c r="AV70" s="12"/>
      <c r="AW70" s="10"/>
      <c r="AX70" s="10"/>
      <c r="AY70" s="10"/>
      <c r="AZ70" s="10"/>
      <c r="BA70" s="10"/>
      <c r="BB70" s="10"/>
      <c r="BC70" s="10"/>
      <c r="BD70" s="10"/>
    </row>
    <row r="71" spans="1:56" ht="120" customHeight="1" x14ac:dyDescent="0.25">
      <c r="A71" s="2">
        <v>70</v>
      </c>
      <c r="B71" s="2" t="s">
        <v>616</v>
      </c>
      <c r="C71" s="2">
        <v>0</v>
      </c>
      <c r="D71" s="2">
        <f t="shared" ca="1" si="1"/>
        <v>100</v>
      </c>
      <c r="E71" s="2"/>
      <c r="F71" s="2"/>
      <c r="G71" s="22" t="s">
        <v>617</v>
      </c>
      <c r="H71" s="22" t="s">
        <v>618</v>
      </c>
      <c r="I71" s="22" t="s">
        <v>619</v>
      </c>
      <c r="J71" s="22" t="s">
        <v>619</v>
      </c>
      <c r="K71" s="22" t="s">
        <v>620</v>
      </c>
      <c r="L71" s="22" t="s">
        <v>621</v>
      </c>
      <c r="M71" s="22" t="s">
        <v>622</v>
      </c>
      <c r="N71" s="22" t="s">
        <v>623</v>
      </c>
      <c r="O71" s="22"/>
      <c r="P71" s="2" t="s">
        <v>57</v>
      </c>
      <c r="Q71" s="2" t="s">
        <v>57</v>
      </c>
      <c r="R71" s="2" t="s">
        <v>57</v>
      </c>
      <c r="S71" s="2" t="s">
        <v>58</v>
      </c>
      <c r="T71" s="2" t="s">
        <v>58</v>
      </c>
      <c r="U71" s="2" t="s">
        <v>58</v>
      </c>
      <c r="V71" s="2" t="s">
        <v>58</v>
      </c>
      <c r="W71" s="2" t="s">
        <v>57</v>
      </c>
      <c r="X71" s="2" t="s">
        <v>58</v>
      </c>
      <c r="Y71" s="23"/>
      <c r="Z71" s="23"/>
      <c r="AA71" s="23"/>
      <c r="AB71" s="69" t="s">
        <v>59</v>
      </c>
      <c r="AC71" s="2" t="s">
        <v>57</v>
      </c>
      <c r="AD71" s="22" t="s">
        <v>70</v>
      </c>
      <c r="AE71" s="2" t="s">
        <v>57</v>
      </c>
      <c r="AF71" s="22" t="s">
        <v>70</v>
      </c>
      <c r="AG71" s="22"/>
      <c r="AH71" s="10">
        <v>4</v>
      </c>
      <c r="AI71" s="20" t="s">
        <v>324</v>
      </c>
      <c r="AJ71" s="10"/>
      <c r="AK71" s="21"/>
      <c r="AL71" s="21"/>
      <c r="AM71" s="13"/>
      <c r="AN71" s="10"/>
      <c r="AO71" s="12"/>
      <c r="AP71" s="10"/>
      <c r="AQ71" s="10"/>
      <c r="AR71" s="10"/>
      <c r="AS71" s="10"/>
      <c r="AT71" s="10"/>
      <c r="AU71" s="10"/>
      <c r="AV71" s="12"/>
      <c r="AW71" s="10"/>
      <c r="AX71" s="10"/>
      <c r="AY71" s="10"/>
      <c r="AZ71" s="10"/>
      <c r="BA71" s="10"/>
      <c r="BB71" s="10"/>
      <c r="BC71" s="10"/>
      <c r="BD71" s="10"/>
    </row>
    <row r="72" spans="1:56" ht="120" customHeight="1" x14ac:dyDescent="0.25">
      <c r="A72" s="2">
        <v>71</v>
      </c>
      <c r="B72" s="2" t="s">
        <v>624</v>
      </c>
      <c r="C72" s="2">
        <v>4.7E-2</v>
      </c>
      <c r="D72" s="2">
        <f t="shared" ca="1" si="1"/>
        <v>147</v>
      </c>
      <c r="E72" s="2"/>
      <c r="F72" s="2"/>
      <c r="G72" s="22" t="s">
        <v>625</v>
      </c>
      <c r="H72" s="22" t="s">
        <v>626</v>
      </c>
      <c r="I72" s="22" t="s">
        <v>627</v>
      </c>
      <c r="J72" s="22" t="s">
        <v>627</v>
      </c>
      <c r="K72" s="22" t="s">
        <v>628</v>
      </c>
      <c r="L72" s="22" t="s">
        <v>629</v>
      </c>
      <c r="M72" s="22" t="s">
        <v>106</v>
      </c>
      <c r="N72" s="22" t="s">
        <v>630</v>
      </c>
      <c r="O72" s="22"/>
      <c r="P72" s="2" t="s">
        <v>58</v>
      </c>
      <c r="Q72" s="2" t="s">
        <v>57</v>
      </c>
      <c r="R72" s="2" t="s">
        <v>57</v>
      </c>
      <c r="S72" s="2" t="s">
        <v>58</v>
      </c>
      <c r="T72" s="2" t="s">
        <v>58</v>
      </c>
      <c r="U72" s="2" t="s">
        <v>58</v>
      </c>
      <c r="V72" s="2" t="s">
        <v>58</v>
      </c>
      <c r="W72" s="2" t="s">
        <v>57</v>
      </c>
      <c r="X72" s="2" t="s">
        <v>57</v>
      </c>
      <c r="Y72" s="23"/>
      <c r="Z72" s="23"/>
      <c r="AA72" s="23"/>
      <c r="AB72" s="69" t="s">
        <v>59</v>
      </c>
      <c r="AC72" s="2" t="s">
        <v>57</v>
      </c>
      <c r="AD72" s="22" t="s">
        <v>70</v>
      </c>
      <c r="AE72" s="2" t="s">
        <v>58</v>
      </c>
      <c r="AF72" s="22"/>
      <c r="AG72" s="22"/>
      <c r="AH72" s="10">
        <v>2</v>
      </c>
      <c r="AI72" s="10" t="s">
        <v>199</v>
      </c>
      <c r="AJ72" s="10"/>
      <c r="AK72" s="21"/>
      <c r="AL72" s="21" t="s">
        <v>631</v>
      </c>
      <c r="AM72" s="13" t="s">
        <v>334</v>
      </c>
      <c r="AN72" s="10" t="s">
        <v>335</v>
      </c>
      <c r="AO72" s="12" t="s">
        <v>632</v>
      </c>
      <c r="AP72" s="10" t="s">
        <v>633</v>
      </c>
      <c r="AQ72" s="10"/>
      <c r="AR72" s="10"/>
      <c r="AS72" s="10"/>
      <c r="AT72" s="10"/>
      <c r="AU72" s="10"/>
      <c r="AV72" s="12"/>
      <c r="AW72" s="10"/>
      <c r="AX72" s="10"/>
      <c r="AY72" s="10"/>
      <c r="AZ72" s="10"/>
      <c r="BA72" s="10"/>
      <c r="BB72" s="10"/>
      <c r="BC72" s="10"/>
      <c r="BD72" s="10"/>
    </row>
    <row r="73" spans="1:56" ht="120" customHeight="1" x14ac:dyDescent="0.25">
      <c r="A73" s="2">
        <v>72</v>
      </c>
      <c r="B73" s="2" t="s">
        <v>634</v>
      </c>
      <c r="C73" s="2">
        <v>1.4420000000000001E-2</v>
      </c>
      <c r="D73" s="2">
        <f t="shared" ca="1" si="1"/>
        <v>98</v>
      </c>
      <c r="E73" s="2"/>
      <c r="F73" s="2"/>
      <c r="G73" s="22" t="s">
        <v>635</v>
      </c>
      <c r="H73" s="22" t="s">
        <v>636</v>
      </c>
      <c r="I73" s="22" t="s">
        <v>637</v>
      </c>
      <c r="J73" s="22" t="s">
        <v>637</v>
      </c>
      <c r="K73" s="22" t="s">
        <v>638</v>
      </c>
      <c r="L73" s="22" t="s">
        <v>639</v>
      </c>
      <c r="M73" s="22" t="s">
        <v>106</v>
      </c>
      <c r="N73" s="22" t="s">
        <v>640</v>
      </c>
      <c r="O73" s="22"/>
      <c r="P73" s="2" t="s">
        <v>58</v>
      </c>
      <c r="Q73" s="2" t="s">
        <v>57</v>
      </c>
      <c r="R73" s="2" t="s">
        <v>57</v>
      </c>
      <c r="S73" s="2" t="s">
        <v>57</v>
      </c>
      <c r="T73" s="2" t="s">
        <v>58</v>
      </c>
      <c r="U73" s="2" t="s">
        <v>58</v>
      </c>
      <c r="V73" s="2" t="s">
        <v>58</v>
      </c>
      <c r="W73" s="2" t="s">
        <v>58</v>
      </c>
      <c r="X73" s="2" t="s">
        <v>57</v>
      </c>
      <c r="Y73" s="23"/>
      <c r="Z73" s="23"/>
      <c r="AA73" s="23"/>
      <c r="AB73" s="69" t="s">
        <v>59</v>
      </c>
      <c r="AC73" s="2" t="s">
        <v>57</v>
      </c>
      <c r="AD73" s="22" t="s">
        <v>70</v>
      </c>
      <c r="AE73" s="2" t="s">
        <v>58</v>
      </c>
      <c r="AF73" s="22"/>
      <c r="AG73" s="22"/>
      <c r="AH73" s="10" t="s">
        <v>797</v>
      </c>
      <c r="AI73" s="20" t="s">
        <v>324</v>
      </c>
      <c r="AJ73" s="10"/>
      <c r="AK73" s="21"/>
      <c r="AL73" s="21"/>
      <c r="AM73" s="13"/>
      <c r="AN73" s="10"/>
      <c r="AO73" s="12"/>
      <c r="AP73" s="10"/>
      <c r="AQ73" s="10"/>
      <c r="AR73" s="10"/>
      <c r="AS73" s="10"/>
      <c r="AT73" s="10"/>
      <c r="AU73" s="10"/>
      <c r="AV73" s="12"/>
      <c r="AW73" s="10"/>
      <c r="AX73" s="10"/>
      <c r="AY73" s="10"/>
      <c r="AZ73" s="10"/>
      <c r="BA73" s="10"/>
      <c r="BB73" s="10"/>
      <c r="BC73" s="10"/>
      <c r="BD73" s="10"/>
    </row>
    <row r="74" spans="1:56" ht="120" customHeight="1" x14ac:dyDescent="0.25">
      <c r="A74" s="2">
        <v>73</v>
      </c>
      <c r="B74" s="2" t="s">
        <v>641</v>
      </c>
      <c r="C74" s="2">
        <v>4.0820000000000002E-2</v>
      </c>
      <c r="D74" s="2">
        <f t="shared" ca="1" si="1"/>
        <v>127</v>
      </c>
      <c r="E74" s="2"/>
      <c r="F74" s="2"/>
      <c r="G74" s="22" t="s">
        <v>642</v>
      </c>
      <c r="H74" s="22" t="s">
        <v>643</v>
      </c>
      <c r="I74" s="22" t="s">
        <v>637</v>
      </c>
      <c r="J74" s="22" t="s">
        <v>637</v>
      </c>
      <c r="K74" s="22" t="s">
        <v>644</v>
      </c>
      <c r="L74" s="22" t="s">
        <v>645</v>
      </c>
      <c r="M74" s="22" t="s">
        <v>106</v>
      </c>
      <c r="N74" s="22" t="s">
        <v>646</v>
      </c>
      <c r="O74" s="22"/>
      <c r="P74" s="2" t="s">
        <v>58</v>
      </c>
      <c r="Q74" s="2" t="s">
        <v>57</v>
      </c>
      <c r="R74" s="2" t="s">
        <v>57</v>
      </c>
      <c r="S74" s="2" t="s">
        <v>58</v>
      </c>
      <c r="T74" s="2" t="s">
        <v>58</v>
      </c>
      <c r="U74" s="2" t="s">
        <v>58</v>
      </c>
      <c r="V74" s="2" t="s">
        <v>58</v>
      </c>
      <c r="W74" s="2" t="s">
        <v>58</v>
      </c>
      <c r="X74" s="2" t="s">
        <v>57</v>
      </c>
      <c r="Y74" s="23"/>
      <c r="Z74" s="23"/>
      <c r="AA74" s="23"/>
      <c r="AB74" s="69" t="s">
        <v>59</v>
      </c>
      <c r="AC74" s="2" t="s">
        <v>57</v>
      </c>
      <c r="AD74" s="22" t="s">
        <v>70</v>
      </c>
      <c r="AE74" s="2" t="s">
        <v>58</v>
      </c>
      <c r="AF74" s="22"/>
      <c r="AG74" s="22"/>
      <c r="AH74" s="10" t="s">
        <v>1009</v>
      </c>
      <c r="AI74" s="20" t="s">
        <v>324</v>
      </c>
      <c r="AJ74" s="10"/>
      <c r="AK74" s="21"/>
      <c r="AL74" s="21"/>
      <c r="AM74" s="13"/>
      <c r="AN74" s="10"/>
      <c r="AO74" s="12"/>
      <c r="AP74" s="10"/>
      <c r="AQ74" s="10"/>
      <c r="AR74" s="10"/>
      <c r="AS74" s="10"/>
      <c r="AT74" s="10"/>
      <c r="AU74" s="10"/>
      <c r="AV74" s="12"/>
      <c r="AW74" s="10"/>
      <c r="AX74" s="10"/>
      <c r="AY74" s="10"/>
      <c r="AZ74" s="10"/>
      <c r="BA74" s="10"/>
      <c r="BB74" s="10"/>
      <c r="BC74" s="10"/>
      <c r="BD74" s="10"/>
    </row>
    <row r="75" spans="1:56" ht="120" customHeight="1" x14ac:dyDescent="0.25">
      <c r="A75" s="2">
        <v>74</v>
      </c>
      <c r="B75" s="2" t="s">
        <v>647</v>
      </c>
      <c r="C75" s="2">
        <v>3.3000000000000002E-2</v>
      </c>
      <c r="D75" s="2">
        <f t="shared" ca="1" si="1"/>
        <v>103</v>
      </c>
      <c r="E75" s="2"/>
      <c r="F75" s="2"/>
      <c r="G75" s="22" t="s">
        <v>648</v>
      </c>
      <c r="H75" s="22" t="s">
        <v>649</v>
      </c>
      <c r="I75" s="22" t="s">
        <v>650</v>
      </c>
      <c r="J75" s="22" t="s">
        <v>650</v>
      </c>
      <c r="K75" s="22" t="s">
        <v>651</v>
      </c>
      <c r="L75" s="22" t="s">
        <v>652</v>
      </c>
      <c r="M75" s="22" t="s">
        <v>66</v>
      </c>
      <c r="N75" s="22" t="s">
        <v>653</v>
      </c>
      <c r="O75" s="22"/>
      <c r="P75" s="2" t="s">
        <v>57</v>
      </c>
      <c r="Q75" s="2" t="s">
        <v>57</v>
      </c>
      <c r="R75" s="2" t="s">
        <v>57</v>
      </c>
      <c r="S75" s="2" t="s">
        <v>58</v>
      </c>
      <c r="T75" s="2" t="s">
        <v>58</v>
      </c>
      <c r="U75" s="2" t="s">
        <v>58</v>
      </c>
      <c r="V75" s="2" t="s">
        <v>58</v>
      </c>
      <c r="W75" s="2" t="s">
        <v>58</v>
      </c>
      <c r="X75" s="2" t="s">
        <v>57</v>
      </c>
      <c r="Y75" s="23"/>
      <c r="Z75" s="23"/>
      <c r="AA75" s="23"/>
      <c r="AB75" s="69" t="s">
        <v>59</v>
      </c>
      <c r="AC75" s="2" t="s">
        <v>57</v>
      </c>
      <c r="AD75" s="22"/>
      <c r="AE75" s="2" t="s">
        <v>57</v>
      </c>
      <c r="AF75" s="22"/>
      <c r="AG75" s="22"/>
      <c r="AH75" s="10">
        <v>2</v>
      </c>
      <c r="AI75" s="18" t="s">
        <v>68</v>
      </c>
      <c r="AJ75" s="10"/>
      <c r="AK75" s="21" t="s">
        <v>2156</v>
      </c>
      <c r="AL75" s="21" t="s">
        <v>2157</v>
      </c>
      <c r="AM75" s="13" t="s">
        <v>1051</v>
      </c>
      <c r="AN75" s="10" t="s">
        <v>1052</v>
      </c>
      <c r="AO75" s="12">
        <v>45261</v>
      </c>
      <c r="AP75" s="10" t="s">
        <v>633</v>
      </c>
      <c r="AQ75" s="10"/>
      <c r="AR75" s="10">
        <v>40500</v>
      </c>
      <c r="AS75" s="10"/>
      <c r="AT75" s="10"/>
      <c r="AU75" s="10"/>
      <c r="AV75" s="12">
        <v>45383</v>
      </c>
      <c r="AW75" s="10"/>
      <c r="AX75" s="10"/>
      <c r="AY75" s="10"/>
      <c r="AZ75" s="10"/>
      <c r="BA75" s="10"/>
      <c r="BB75" s="10"/>
      <c r="BC75" s="10"/>
      <c r="BD75" s="10"/>
    </row>
    <row r="76" spans="1:56" ht="120" customHeight="1" x14ac:dyDescent="0.25">
      <c r="A76" s="2">
        <v>75</v>
      </c>
      <c r="B76" s="2" t="s">
        <v>654</v>
      </c>
      <c r="C76" s="2">
        <v>0.08</v>
      </c>
      <c r="D76" s="2">
        <f t="shared" ca="1" si="1"/>
        <v>57</v>
      </c>
      <c r="E76" s="2"/>
      <c r="F76" s="2"/>
      <c r="G76" s="22" t="s">
        <v>655</v>
      </c>
      <c r="H76" s="22" t="s">
        <v>656</v>
      </c>
      <c r="I76" s="22" t="s">
        <v>657</v>
      </c>
      <c r="J76" s="22" t="s">
        <v>657</v>
      </c>
      <c r="K76" s="22" t="s">
        <v>658</v>
      </c>
      <c r="L76" s="22" t="s">
        <v>659</v>
      </c>
      <c r="M76" s="22" t="s">
        <v>106</v>
      </c>
      <c r="N76" s="22" t="s">
        <v>660</v>
      </c>
      <c r="O76" s="22"/>
      <c r="P76" s="2" t="s">
        <v>57</v>
      </c>
      <c r="Q76" s="2" t="s">
        <v>57</v>
      </c>
      <c r="R76" s="2" t="s">
        <v>57</v>
      </c>
      <c r="S76" s="2" t="s">
        <v>57</v>
      </c>
      <c r="T76" s="2" t="s">
        <v>58</v>
      </c>
      <c r="U76" s="2" t="s">
        <v>58</v>
      </c>
      <c r="V76" s="2" t="s">
        <v>58</v>
      </c>
      <c r="W76" s="2" t="s">
        <v>58</v>
      </c>
      <c r="X76" s="2" t="s">
        <v>57</v>
      </c>
      <c r="Y76" s="23"/>
      <c r="Z76" s="23"/>
      <c r="AA76" s="23"/>
      <c r="AB76" s="69" t="s">
        <v>59</v>
      </c>
      <c r="AC76" s="2" t="s">
        <v>57</v>
      </c>
      <c r="AD76" s="22"/>
      <c r="AE76" s="2" t="s">
        <v>57</v>
      </c>
      <c r="AF76" s="22"/>
      <c r="AG76" s="22"/>
      <c r="AH76" s="10">
        <v>2</v>
      </c>
      <c r="AI76" s="18" t="s">
        <v>68</v>
      </c>
      <c r="AJ76" s="10"/>
      <c r="AK76" s="21" t="s">
        <v>2158</v>
      </c>
      <c r="AL76" s="21" t="s">
        <v>70</v>
      </c>
      <c r="AM76" s="13" t="s">
        <v>70</v>
      </c>
      <c r="AN76" s="10" t="s">
        <v>70</v>
      </c>
      <c r="AO76" s="12" t="s">
        <v>70</v>
      </c>
      <c r="AP76" s="10" t="s">
        <v>633</v>
      </c>
      <c r="AQ76" s="10"/>
      <c r="AR76" s="10"/>
      <c r="AS76" s="10"/>
      <c r="AT76" s="10"/>
      <c r="AU76" s="10"/>
      <c r="AV76" s="12">
        <v>45474</v>
      </c>
      <c r="AW76" s="10"/>
      <c r="AX76" s="10"/>
      <c r="AY76" s="10"/>
      <c r="AZ76" s="10"/>
      <c r="BA76" s="10"/>
      <c r="BB76" s="10"/>
      <c r="BC76" s="10"/>
      <c r="BD76" s="10"/>
    </row>
    <row r="77" spans="1:56" ht="120" customHeight="1" x14ac:dyDescent="0.25">
      <c r="A77" s="2">
        <v>76</v>
      </c>
      <c r="B77" s="2" t="s">
        <v>661</v>
      </c>
      <c r="C77" s="2">
        <v>5.0000000000000001E-3</v>
      </c>
      <c r="D77" s="2">
        <f t="shared" ca="1" si="1"/>
        <v>142</v>
      </c>
      <c r="E77" s="2"/>
      <c r="F77" s="2"/>
      <c r="G77" s="22" t="s">
        <v>662</v>
      </c>
      <c r="H77" s="22" t="s">
        <v>663</v>
      </c>
      <c r="I77" s="22" t="s">
        <v>664</v>
      </c>
      <c r="J77" s="22" t="s">
        <v>665</v>
      </c>
      <c r="K77" s="22" t="s">
        <v>666</v>
      </c>
      <c r="L77" s="22" t="s">
        <v>667</v>
      </c>
      <c r="M77" s="22" t="s">
        <v>668</v>
      </c>
      <c r="N77" s="22" t="s">
        <v>669</v>
      </c>
      <c r="O77" s="22"/>
      <c r="P77" s="2" t="s">
        <v>57</v>
      </c>
      <c r="Q77" s="2" t="s">
        <v>57</v>
      </c>
      <c r="R77" s="2" t="s">
        <v>57</v>
      </c>
      <c r="S77" s="2" t="s">
        <v>57</v>
      </c>
      <c r="T77" s="2" t="s">
        <v>58</v>
      </c>
      <c r="U77" s="2" t="s">
        <v>58</v>
      </c>
      <c r="V77" s="2" t="s">
        <v>58</v>
      </c>
      <c r="W77" s="2" t="s">
        <v>57</v>
      </c>
      <c r="X77" s="2" t="s">
        <v>57</v>
      </c>
      <c r="Y77" s="23"/>
      <c r="Z77" s="23"/>
      <c r="AA77" s="23"/>
      <c r="AB77" s="69" t="s">
        <v>59</v>
      </c>
      <c r="AC77" s="2" t="s">
        <v>57</v>
      </c>
      <c r="AD77" s="22"/>
      <c r="AE77" s="2" t="s">
        <v>57</v>
      </c>
      <c r="AF77" s="22"/>
      <c r="AG77" s="22"/>
      <c r="AH77" s="10" t="s">
        <v>797</v>
      </c>
      <c r="AI77" s="18" t="s">
        <v>68</v>
      </c>
      <c r="AJ77" s="10"/>
      <c r="AK77" s="21" t="s">
        <v>2159</v>
      </c>
      <c r="AL77" s="21" t="s">
        <v>2160</v>
      </c>
      <c r="AM77" s="13" t="s">
        <v>923</v>
      </c>
      <c r="AN77" s="10" t="s">
        <v>130</v>
      </c>
      <c r="AO77" s="12">
        <v>45254</v>
      </c>
      <c r="AP77" s="10" t="s">
        <v>289</v>
      </c>
      <c r="AQ77" s="10"/>
      <c r="AR77" s="10"/>
      <c r="AS77" s="10"/>
      <c r="AT77" s="10"/>
      <c r="AU77" s="10"/>
      <c r="AV77" s="12">
        <v>45474</v>
      </c>
      <c r="AW77" s="10"/>
      <c r="AX77" s="10"/>
      <c r="AY77" s="10"/>
      <c r="AZ77" s="10"/>
      <c r="BA77" s="10"/>
      <c r="BB77" s="10"/>
      <c r="BC77" s="10"/>
      <c r="BD77" s="10"/>
    </row>
    <row r="78" spans="1:56" ht="120" customHeight="1" x14ac:dyDescent="0.25">
      <c r="A78" s="2">
        <v>77</v>
      </c>
      <c r="B78" s="2" t="s">
        <v>670</v>
      </c>
      <c r="C78" s="2">
        <v>1.34E-2</v>
      </c>
      <c r="D78" s="2">
        <f t="shared" ca="1" si="1"/>
        <v>120</v>
      </c>
      <c r="E78" s="2"/>
      <c r="F78" s="2"/>
      <c r="G78" s="22" t="s">
        <v>671</v>
      </c>
      <c r="H78" s="22" t="s">
        <v>672</v>
      </c>
      <c r="I78" s="22" t="s">
        <v>673</v>
      </c>
      <c r="J78" s="22" t="s">
        <v>673</v>
      </c>
      <c r="K78" s="22" t="s">
        <v>674</v>
      </c>
      <c r="L78" s="22" t="s">
        <v>675</v>
      </c>
      <c r="M78" s="22" t="s">
        <v>106</v>
      </c>
      <c r="N78" s="22" t="s">
        <v>676</v>
      </c>
      <c r="O78" s="22"/>
      <c r="P78" s="2" t="s">
        <v>58</v>
      </c>
      <c r="Q78" s="2" t="s">
        <v>57</v>
      </c>
      <c r="R78" s="2" t="s">
        <v>57</v>
      </c>
      <c r="S78" s="2" t="s">
        <v>58</v>
      </c>
      <c r="T78" s="2" t="s">
        <v>58</v>
      </c>
      <c r="U78" s="2" t="s">
        <v>58</v>
      </c>
      <c r="V78" s="2" t="s">
        <v>58</v>
      </c>
      <c r="W78" s="2" t="s">
        <v>58</v>
      </c>
      <c r="X78" s="2" t="s">
        <v>57</v>
      </c>
      <c r="Y78" s="23"/>
      <c r="Z78" s="23"/>
      <c r="AA78" s="23"/>
      <c r="AB78" s="69" t="s">
        <v>59</v>
      </c>
      <c r="AC78" s="2" t="s">
        <v>57</v>
      </c>
      <c r="AD78" s="22"/>
      <c r="AE78" s="2" t="s">
        <v>57</v>
      </c>
      <c r="AF78" s="22"/>
      <c r="AG78" s="22"/>
      <c r="AH78" s="10">
        <v>4</v>
      </c>
      <c r="AI78" s="18" t="s">
        <v>68</v>
      </c>
      <c r="AJ78" s="10"/>
      <c r="AK78" s="21" t="s">
        <v>2161</v>
      </c>
      <c r="AL78" s="21" t="s">
        <v>70</v>
      </c>
      <c r="AM78" s="13" t="s">
        <v>70</v>
      </c>
      <c r="AN78" s="10" t="s">
        <v>70</v>
      </c>
      <c r="AO78" s="12" t="s">
        <v>70</v>
      </c>
      <c r="AP78" s="10" t="s">
        <v>289</v>
      </c>
      <c r="AQ78" s="10"/>
      <c r="AR78" s="10"/>
      <c r="AS78" s="10"/>
      <c r="AT78" s="10"/>
      <c r="AU78" s="10"/>
      <c r="AV78" s="12"/>
      <c r="AW78" s="10"/>
      <c r="AX78" s="10"/>
      <c r="AY78" s="10"/>
      <c r="AZ78" s="10"/>
      <c r="BA78" s="10"/>
      <c r="BB78" s="10"/>
      <c r="BC78" s="10"/>
      <c r="BD78" s="10"/>
    </row>
    <row r="79" spans="1:56" ht="120" customHeight="1" x14ac:dyDescent="0.25">
      <c r="A79" s="2">
        <v>78</v>
      </c>
      <c r="B79" s="2" t="s">
        <v>677</v>
      </c>
      <c r="C79" s="2">
        <v>0</v>
      </c>
      <c r="D79" s="2">
        <f t="shared" ca="1" si="1"/>
        <v>91</v>
      </c>
      <c r="E79" s="2"/>
      <c r="F79" s="2"/>
      <c r="G79" s="22" t="s">
        <v>678</v>
      </c>
      <c r="H79" s="22" t="s">
        <v>679</v>
      </c>
      <c r="I79" s="22" t="s">
        <v>680</v>
      </c>
      <c r="J79" s="22" t="s">
        <v>681</v>
      </c>
      <c r="K79" s="22" t="s">
        <v>682</v>
      </c>
      <c r="L79" s="22" t="s">
        <v>683</v>
      </c>
      <c r="M79" s="22" t="s">
        <v>106</v>
      </c>
      <c r="N79" s="22" t="s">
        <v>684</v>
      </c>
      <c r="O79" s="22"/>
      <c r="P79" s="2" t="s">
        <v>58</v>
      </c>
      <c r="Q79" s="2" t="s">
        <v>58</v>
      </c>
      <c r="R79" s="2" t="s">
        <v>57</v>
      </c>
      <c r="S79" s="2" t="s">
        <v>58</v>
      </c>
      <c r="T79" s="2" t="s">
        <v>58</v>
      </c>
      <c r="U79" s="2" t="s">
        <v>58</v>
      </c>
      <c r="V79" s="2" t="s">
        <v>58</v>
      </c>
      <c r="W79" s="2" t="s">
        <v>58</v>
      </c>
      <c r="X79" s="2" t="s">
        <v>57</v>
      </c>
      <c r="Y79" s="23"/>
      <c r="Z79" s="23"/>
      <c r="AA79" s="23"/>
      <c r="AB79" s="69" t="s">
        <v>59</v>
      </c>
      <c r="AC79" s="2" t="s">
        <v>57</v>
      </c>
      <c r="AD79" s="22"/>
      <c r="AE79" s="2" t="s">
        <v>57</v>
      </c>
      <c r="AF79" s="22"/>
      <c r="AG79" s="22"/>
      <c r="AH79" s="10">
        <v>4</v>
      </c>
      <c r="AI79" s="18" t="s">
        <v>68</v>
      </c>
      <c r="AJ79" s="10"/>
      <c r="AK79" s="21" t="s">
        <v>2162</v>
      </c>
      <c r="AL79" s="21" t="s">
        <v>70</v>
      </c>
      <c r="AM79" s="13" t="s">
        <v>70</v>
      </c>
      <c r="AN79" s="10" t="s">
        <v>70</v>
      </c>
      <c r="AO79" s="12" t="s">
        <v>70</v>
      </c>
      <c r="AP79" s="10" t="s">
        <v>289</v>
      </c>
      <c r="AQ79" s="10">
        <v>1</v>
      </c>
      <c r="AR79" s="10"/>
      <c r="AS79" s="10">
        <v>26.8</v>
      </c>
      <c r="AT79" s="10">
        <v>26.8</v>
      </c>
      <c r="AU79" s="10"/>
      <c r="AV79" s="12"/>
      <c r="AW79" s="10">
        <v>0.2</v>
      </c>
      <c r="AX79" s="10"/>
      <c r="AY79" s="10"/>
      <c r="AZ79" s="10" t="s">
        <v>920</v>
      </c>
      <c r="BA79" s="10"/>
      <c r="BB79" s="10"/>
      <c r="BC79" s="10"/>
      <c r="BD79" s="10" t="s">
        <v>324</v>
      </c>
    </row>
    <row r="80" spans="1:56" ht="120" customHeight="1" x14ac:dyDescent="0.25">
      <c r="A80" s="2">
        <v>79</v>
      </c>
      <c r="B80" s="2" t="s">
        <v>685</v>
      </c>
      <c r="C80" s="2">
        <v>2.9600000000000001E-2</v>
      </c>
      <c r="D80" s="2">
        <f t="shared" ca="1" si="1"/>
        <v>126</v>
      </c>
      <c r="E80" s="2"/>
      <c r="F80" s="2"/>
      <c r="G80" s="22" t="s">
        <v>686</v>
      </c>
      <c r="H80" s="22" t="s">
        <v>687</v>
      </c>
      <c r="I80" s="22" t="s">
        <v>688</v>
      </c>
      <c r="J80" s="22" t="s">
        <v>688</v>
      </c>
      <c r="K80" s="22" t="s">
        <v>689</v>
      </c>
      <c r="L80" s="22" t="s">
        <v>690</v>
      </c>
      <c r="M80" s="22" t="s">
        <v>106</v>
      </c>
      <c r="N80" s="22" t="s">
        <v>691</v>
      </c>
      <c r="O80" s="22"/>
      <c r="P80" s="2" t="s">
        <v>58</v>
      </c>
      <c r="Q80" s="2" t="s">
        <v>58</v>
      </c>
      <c r="R80" s="2" t="s">
        <v>57</v>
      </c>
      <c r="S80" s="2" t="s">
        <v>58</v>
      </c>
      <c r="T80" s="2" t="s">
        <v>58</v>
      </c>
      <c r="U80" s="2" t="s">
        <v>58</v>
      </c>
      <c r="V80" s="2" t="s">
        <v>58</v>
      </c>
      <c r="W80" s="2" t="s">
        <v>58</v>
      </c>
      <c r="X80" s="2" t="s">
        <v>57</v>
      </c>
      <c r="Y80" s="23"/>
      <c r="Z80" s="23"/>
      <c r="AA80" s="23"/>
      <c r="AB80" s="69" t="s">
        <v>59</v>
      </c>
      <c r="AC80" s="2" t="s">
        <v>57</v>
      </c>
      <c r="AD80" s="22"/>
      <c r="AE80" s="2" t="s">
        <v>57</v>
      </c>
      <c r="AF80" s="22"/>
      <c r="AG80" s="22"/>
      <c r="AH80" s="10">
        <v>4</v>
      </c>
      <c r="AI80" s="18" t="s">
        <v>68</v>
      </c>
      <c r="AJ80" s="10"/>
      <c r="AK80" s="21" t="s">
        <v>2163</v>
      </c>
      <c r="AL80" s="21" t="s">
        <v>70</v>
      </c>
      <c r="AM80" s="13" t="s">
        <v>70</v>
      </c>
      <c r="AN80" s="10" t="s">
        <v>70</v>
      </c>
      <c r="AO80" s="12" t="s">
        <v>70</v>
      </c>
      <c r="AP80" s="10" t="s">
        <v>289</v>
      </c>
      <c r="AQ80" s="10"/>
      <c r="AR80" s="10"/>
      <c r="AS80" s="10"/>
      <c r="AT80" s="10"/>
      <c r="AU80" s="10"/>
      <c r="AV80" s="12"/>
      <c r="AW80" s="10"/>
      <c r="AX80" s="10"/>
      <c r="AY80" s="10"/>
      <c r="AZ80" s="10"/>
      <c r="BA80" s="10"/>
      <c r="BB80" s="10"/>
      <c r="BC80" s="10"/>
      <c r="BD80" s="10"/>
    </row>
    <row r="81" spans="1:56" ht="120" customHeight="1" x14ac:dyDescent="0.25">
      <c r="A81" s="2">
        <v>80</v>
      </c>
      <c r="B81" s="2" t="s">
        <v>692</v>
      </c>
      <c r="C81" s="2">
        <v>1.8800000000000001E-2</v>
      </c>
      <c r="D81" s="2">
        <f t="shared" ca="1" si="1"/>
        <v>79</v>
      </c>
      <c r="E81" s="2"/>
      <c r="F81" s="2"/>
      <c r="G81" s="22" t="s">
        <v>693</v>
      </c>
      <c r="H81" s="22" t="s">
        <v>694</v>
      </c>
      <c r="I81" s="22" t="s">
        <v>695</v>
      </c>
      <c r="J81" s="22" t="s">
        <v>695</v>
      </c>
      <c r="K81" s="22" t="s">
        <v>696</v>
      </c>
      <c r="L81" s="22" t="s">
        <v>697</v>
      </c>
      <c r="M81" s="22" t="s">
        <v>106</v>
      </c>
      <c r="N81" s="22" t="s">
        <v>698</v>
      </c>
      <c r="O81" s="22"/>
      <c r="P81" s="2" t="s">
        <v>58</v>
      </c>
      <c r="Q81" s="2" t="s">
        <v>58</v>
      </c>
      <c r="R81" s="2" t="s">
        <v>57</v>
      </c>
      <c r="S81" s="2" t="s">
        <v>58</v>
      </c>
      <c r="T81" s="2" t="s">
        <v>58</v>
      </c>
      <c r="U81" s="2" t="s">
        <v>58</v>
      </c>
      <c r="V81" s="2" t="s">
        <v>58</v>
      </c>
      <c r="W81" s="2" t="s">
        <v>58</v>
      </c>
      <c r="X81" s="2" t="s">
        <v>57</v>
      </c>
      <c r="Y81" s="23"/>
      <c r="Z81" s="23"/>
      <c r="AA81" s="23"/>
      <c r="AB81" s="69" t="s">
        <v>59</v>
      </c>
      <c r="AC81" s="2" t="s">
        <v>57</v>
      </c>
      <c r="AD81" s="22"/>
      <c r="AE81" s="2" t="s">
        <v>57</v>
      </c>
      <c r="AF81" s="22"/>
      <c r="AG81" s="22"/>
      <c r="AH81" s="10">
        <v>4</v>
      </c>
      <c r="AI81" s="18" t="s">
        <v>68</v>
      </c>
      <c r="AJ81" s="10"/>
      <c r="AK81" s="21" t="s">
        <v>2163</v>
      </c>
      <c r="AL81" s="21" t="s">
        <v>70</v>
      </c>
      <c r="AM81" s="13" t="s">
        <v>70</v>
      </c>
      <c r="AN81" s="10" t="s">
        <v>70</v>
      </c>
      <c r="AO81" s="12" t="s">
        <v>70</v>
      </c>
      <c r="AP81" s="10" t="s">
        <v>289</v>
      </c>
      <c r="AQ81" s="10"/>
      <c r="AR81" s="10"/>
      <c r="AS81" s="10"/>
      <c r="AT81" s="10"/>
      <c r="AU81" s="10"/>
      <c r="AV81" s="12"/>
      <c r="AW81" s="10"/>
      <c r="AX81" s="10"/>
      <c r="AY81" s="10"/>
      <c r="AZ81" s="10"/>
      <c r="BA81" s="10"/>
      <c r="BB81" s="10"/>
      <c r="BC81" s="10"/>
      <c r="BD81" s="10"/>
    </row>
    <row r="82" spans="1:56" ht="120" customHeight="1" x14ac:dyDescent="0.25">
      <c r="A82" s="2">
        <v>81</v>
      </c>
      <c r="B82" s="2" t="s">
        <v>699</v>
      </c>
      <c r="C82" s="2">
        <v>0.158</v>
      </c>
      <c r="D82" s="2">
        <f t="shared" ca="1" si="1"/>
        <v>135</v>
      </c>
      <c r="E82" s="2"/>
      <c r="F82" s="2"/>
      <c r="G82" s="22" t="s">
        <v>700</v>
      </c>
      <c r="H82" s="22" t="s">
        <v>701</v>
      </c>
      <c r="I82" s="22" t="s">
        <v>702</v>
      </c>
      <c r="J82" s="22" t="s">
        <v>703</v>
      </c>
      <c r="K82" s="22" t="s">
        <v>704</v>
      </c>
      <c r="L82" s="22" t="s">
        <v>705</v>
      </c>
      <c r="M82" s="22" t="s">
        <v>706</v>
      </c>
      <c r="N82" s="22" t="s">
        <v>707</v>
      </c>
      <c r="O82" s="22"/>
      <c r="P82" s="2" t="s">
        <v>58</v>
      </c>
      <c r="Q82" s="2" t="s">
        <v>57</v>
      </c>
      <c r="R82" s="2" t="s">
        <v>57</v>
      </c>
      <c r="S82" s="2" t="s">
        <v>58</v>
      </c>
      <c r="T82" s="2" t="s">
        <v>58</v>
      </c>
      <c r="U82" s="2" t="s">
        <v>58</v>
      </c>
      <c r="V82" s="2" t="s">
        <v>58</v>
      </c>
      <c r="W82" s="2" t="s">
        <v>58</v>
      </c>
      <c r="X82" s="2" t="s">
        <v>58</v>
      </c>
      <c r="Y82" s="23"/>
      <c r="Z82" s="23"/>
      <c r="AA82" s="23"/>
      <c r="AB82" s="69" t="s">
        <v>59</v>
      </c>
      <c r="AC82" s="2" t="s">
        <v>57</v>
      </c>
      <c r="AD82" s="22"/>
      <c r="AE82" s="2" t="s">
        <v>57</v>
      </c>
      <c r="AF82" s="22"/>
      <c r="AG82" s="22"/>
      <c r="AH82" s="10">
        <v>4</v>
      </c>
      <c r="AI82" s="20" t="s">
        <v>324</v>
      </c>
      <c r="AJ82" s="10"/>
      <c r="AK82" s="21"/>
      <c r="AL82" s="21"/>
      <c r="AM82" s="13"/>
      <c r="AN82" s="10"/>
      <c r="AO82" s="12"/>
      <c r="AP82" s="10"/>
      <c r="AQ82" s="10"/>
      <c r="AR82" s="10"/>
      <c r="AS82" s="10"/>
      <c r="AT82" s="10"/>
      <c r="AU82" s="10"/>
      <c r="AV82" s="12"/>
      <c r="AW82" s="10"/>
      <c r="AX82" s="10"/>
      <c r="AY82" s="10"/>
      <c r="AZ82" s="10"/>
      <c r="BA82" s="10"/>
      <c r="BB82" s="10"/>
      <c r="BC82" s="10"/>
      <c r="BD82" s="10"/>
    </row>
    <row r="83" spans="1:56" ht="120" customHeight="1" x14ac:dyDescent="0.25">
      <c r="A83" s="2">
        <v>82</v>
      </c>
      <c r="B83" s="2" t="s">
        <v>708</v>
      </c>
      <c r="C83" s="2">
        <v>0.157</v>
      </c>
      <c r="D83" s="2">
        <f t="shared" ca="1" si="1"/>
        <v>90</v>
      </c>
      <c r="E83" s="2"/>
      <c r="F83" s="2"/>
      <c r="G83" s="22" t="s">
        <v>709</v>
      </c>
      <c r="H83" s="22" t="s">
        <v>710</v>
      </c>
      <c r="I83" s="22" t="s">
        <v>711</v>
      </c>
      <c r="J83" s="22" t="s">
        <v>712</v>
      </c>
      <c r="K83" s="22" t="s">
        <v>713</v>
      </c>
      <c r="L83" s="22" t="s">
        <v>714</v>
      </c>
      <c r="M83" s="22" t="s">
        <v>106</v>
      </c>
      <c r="N83" s="22" t="s">
        <v>715</v>
      </c>
      <c r="O83" s="22"/>
      <c r="P83" s="2" t="s">
        <v>58</v>
      </c>
      <c r="Q83" s="2" t="s">
        <v>57</v>
      </c>
      <c r="R83" s="2" t="s">
        <v>57</v>
      </c>
      <c r="S83" s="2" t="s">
        <v>58</v>
      </c>
      <c r="T83" s="2" t="s">
        <v>58</v>
      </c>
      <c r="U83" s="2" t="s">
        <v>58</v>
      </c>
      <c r="V83" s="2" t="s">
        <v>58</v>
      </c>
      <c r="W83" s="2" t="s">
        <v>58</v>
      </c>
      <c r="X83" s="2" t="s">
        <v>58</v>
      </c>
      <c r="Y83" s="23"/>
      <c r="Z83" s="23"/>
      <c r="AA83" s="23"/>
      <c r="AB83" s="69" t="s">
        <v>59</v>
      </c>
      <c r="AC83" s="2" t="s">
        <v>57</v>
      </c>
      <c r="AD83" s="22"/>
      <c r="AE83" s="2" t="s">
        <v>57</v>
      </c>
      <c r="AF83" s="22"/>
      <c r="AG83" s="22"/>
      <c r="AH83" s="10">
        <v>3</v>
      </c>
      <c r="AI83" s="18" t="s">
        <v>68</v>
      </c>
      <c r="AJ83" s="10"/>
      <c r="AK83" s="21" t="s">
        <v>716</v>
      </c>
      <c r="AL83" s="21" t="s">
        <v>717</v>
      </c>
      <c r="AM83" s="13" t="s">
        <v>334</v>
      </c>
      <c r="AN83" s="10" t="s">
        <v>335</v>
      </c>
      <c r="AO83" s="12">
        <v>45397</v>
      </c>
      <c r="AP83" s="10" t="s">
        <v>289</v>
      </c>
      <c r="AQ83" s="10">
        <v>1</v>
      </c>
      <c r="AR83" s="10"/>
      <c r="AS83" s="10"/>
      <c r="AT83" s="10">
        <v>36.409999999999997</v>
      </c>
      <c r="AU83" s="10"/>
      <c r="AV83" s="12"/>
      <c r="AW83" s="10"/>
      <c r="AX83" s="10"/>
      <c r="AY83" s="10"/>
      <c r="AZ83" s="10"/>
      <c r="BA83" s="10" t="s">
        <v>632</v>
      </c>
      <c r="BB83" s="10"/>
      <c r="BC83" s="10"/>
      <c r="BD83" s="10"/>
    </row>
    <row r="84" spans="1:56" ht="120" customHeight="1" x14ac:dyDescent="0.25">
      <c r="A84" s="2">
        <v>83</v>
      </c>
      <c r="B84" s="2" t="s">
        <v>718</v>
      </c>
      <c r="C84" s="2">
        <v>1.8589999999999999E-2</v>
      </c>
      <c r="D84" s="2">
        <f t="shared" ca="1" si="1"/>
        <v>61</v>
      </c>
      <c r="E84" s="2"/>
      <c r="F84" s="2"/>
      <c r="G84" s="22" t="s">
        <v>719</v>
      </c>
      <c r="H84" s="22" t="s">
        <v>720</v>
      </c>
      <c r="I84" s="22" t="s">
        <v>721</v>
      </c>
      <c r="J84" s="22" t="s">
        <v>721</v>
      </c>
      <c r="K84" s="22" t="s">
        <v>722</v>
      </c>
      <c r="L84" s="22" t="s">
        <v>723</v>
      </c>
      <c r="M84" s="22" t="s">
        <v>106</v>
      </c>
      <c r="N84" s="22" t="s">
        <v>724</v>
      </c>
      <c r="O84" s="22"/>
      <c r="P84" s="2" t="s">
        <v>58</v>
      </c>
      <c r="Q84" s="2" t="s">
        <v>57</v>
      </c>
      <c r="R84" s="2" t="s">
        <v>57</v>
      </c>
      <c r="S84" s="2" t="s">
        <v>58</v>
      </c>
      <c r="T84" s="2" t="s">
        <v>58</v>
      </c>
      <c r="U84" s="2" t="s">
        <v>58</v>
      </c>
      <c r="V84" s="2" t="s">
        <v>58</v>
      </c>
      <c r="W84" s="2" t="s">
        <v>58</v>
      </c>
      <c r="X84" s="2" t="s">
        <v>58</v>
      </c>
      <c r="Y84" s="23"/>
      <c r="Z84" s="23"/>
      <c r="AA84" s="23"/>
      <c r="AB84" s="69" t="s">
        <v>59</v>
      </c>
      <c r="AC84" s="2" t="s">
        <v>57</v>
      </c>
      <c r="AD84" s="22"/>
      <c r="AE84" s="2" t="s">
        <v>57</v>
      </c>
      <c r="AF84" s="22"/>
      <c r="AG84" s="22"/>
      <c r="AH84" s="10">
        <v>4</v>
      </c>
      <c r="AI84" s="20" t="s">
        <v>324</v>
      </c>
      <c r="AJ84" s="10"/>
      <c r="AK84" s="21" t="s">
        <v>725</v>
      </c>
      <c r="AL84" s="21" t="s">
        <v>726</v>
      </c>
      <c r="AM84" s="13" t="s">
        <v>2074</v>
      </c>
      <c r="AN84" s="10" t="s">
        <v>130</v>
      </c>
      <c r="AO84" s="59">
        <v>45380</v>
      </c>
      <c r="AP84" s="10" t="s">
        <v>289</v>
      </c>
      <c r="AQ84" s="10">
        <v>0.6</v>
      </c>
      <c r="AR84" s="10"/>
      <c r="AS84" s="10">
        <v>18</v>
      </c>
      <c r="AT84" s="10">
        <v>10.8</v>
      </c>
      <c r="AU84" s="10"/>
      <c r="AV84" s="12"/>
      <c r="AW84" s="10">
        <v>0.02</v>
      </c>
      <c r="AX84" s="10"/>
      <c r="AY84" s="10"/>
      <c r="AZ84" s="10" t="s">
        <v>2075</v>
      </c>
      <c r="BA84" s="10"/>
      <c r="BB84" s="10"/>
      <c r="BC84" s="10" t="s">
        <v>2075</v>
      </c>
      <c r="BD84" s="10" t="s">
        <v>920</v>
      </c>
    </row>
    <row r="85" spans="1:56" ht="120" customHeight="1" x14ac:dyDescent="0.25">
      <c r="A85" s="2">
        <v>84</v>
      </c>
      <c r="B85" s="2" t="s">
        <v>727</v>
      </c>
      <c r="C85" s="2">
        <v>3.2800000000000003E-2</v>
      </c>
      <c r="D85" s="2">
        <f t="shared" ca="1" si="1"/>
        <v>137</v>
      </c>
      <c r="E85" s="2"/>
      <c r="F85" s="2"/>
      <c r="G85" s="22" t="s">
        <v>728</v>
      </c>
      <c r="H85" s="22" t="s">
        <v>729</v>
      </c>
      <c r="I85" s="22" t="s">
        <v>730</v>
      </c>
      <c r="J85" s="22" t="s">
        <v>731</v>
      </c>
      <c r="K85" s="22" t="s">
        <v>732</v>
      </c>
      <c r="L85" s="22" t="s">
        <v>733</v>
      </c>
      <c r="M85" s="22" t="s">
        <v>106</v>
      </c>
      <c r="N85" s="22" t="s">
        <v>734</v>
      </c>
      <c r="O85" s="22"/>
      <c r="P85" s="2" t="s">
        <v>58</v>
      </c>
      <c r="Q85" s="2" t="s">
        <v>58</v>
      </c>
      <c r="R85" s="2" t="s">
        <v>57</v>
      </c>
      <c r="S85" s="2" t="s">
        <v>58</v>
      </c>
      <c r="T85" s="2" t="s">
        <v>58</v>
      </c>
      <c r="U85" s="2" t="s">
        <v>58</v>
      </c>
      <c r="V85" s="2" t="s">
        <v>58</v>
      </c>
      <c r="W85" s="2" t="s">
        <v>58</v>
      </c>
      <c r="X85" s="2" t="s">
        <v>57</v>
      </c>
      <c r="Y85" s="23"/>
      <c r="Z85" s="23"/>
      <c r="AA85" s="23"/>
      <c r="AB85" s="69" t="s">
        <v>59</v>
      </c>
      <c r="AC85" s="2" t="s">
        <v>57</v>
      </c>
      <c r="AD85" s="22" t="s">
        <v>70</v>
      </c>
      <c r="AE85" s="2" t="s">
        <v>58</v>
      </c>
      <c r="AF85" s="22"/>
      <c r="AG85" s="22"/>
      <c r="AH85" s="10">
        <v>4</v>
      </c>
      <c r="AI85" s="18" t="s">
        <v>68</v>
      </c>
      <c r="AJ85" s="10"/>
      <c r="AK85" s="21" t="s">
        <v>2164</v>
      </c>
      <c r="AL85" s="21" t="s">
        <v>70</v>
      </c>
      <c r="AM85" s="13" t="s">
        <v>70</v>
      </c>
      <c r="AN85" s="10" t="s">
        <v>70</v>
      </c>
      <c r="AO85" s="12" t="s">
        <v>70</v>
      </c>
      <c r="AP85" s="10" t="s">
        <v>289</v>
      </c>
      <c r="AQ85" s="10">
        <v>1</v>
      </c>
      <c r="AR85" s="10"/>
      <c r="AS85" s="10">
        <v>71.66</v>
      </c>
      <c r="AT85" s="10">
        <v>71.66</v>
      </c>
      <c r="AU85" s="10"/>
      <c r="AV85" s="12">
        <v>45627</v>
      </c>
      <c r="AW85" s="10"/>
      <c r="AX85" s="10"/>
      <c r="AY85" s="10"/>
      <c r="AZ85" s="10" t="s">
        <v>920</v>
      </c>
      <c r="BA85" s="10"/>
      <c r="BB85" s="10" t="s">
        <v>70</v>
      </c>
      <c r="BC85" s="10" t="s">
        <v>2075</v>
      </c>
      <c r="BD85" s="10" t="s">
        <v>324</v>
      </c>
    </row>
    <row r="86" spans="1:56" ht="120" customHeight="1" x14ac:dyDescent="0.25">
      <c r="A86" s="2">
        <v>85</v>
      </c>
      <c r="B86" s="2" t="s">
        <v>735</v>
      </c>
      <c r="C86" s="2">
        <v>1.455E-2</v>
      </c>
      <c r="D86" s="2">
        <f t="shared" ca="1" si="1"/>
        <v>48</v>
      </c>
      <c r="E86" s="2"/>
      <c r="F86" s="2"/>
      <c r="G86" s="22" t="s">
        <v>736</v>
      </c>
      <c r="H86" s="22" t="s">
        <v>737</v>
      </c>
      <c r="I86" s="22" t="s">
        <v>738</v>
      </c>
      <c r="J86" s="22" t="s">
        <v>739</v>
      </c>
      <c r="K86" s="22" t="s">
        <v>740</v>
      </c>
      <c r="L86" s="22" t="s">
        <v>741</v>
      </c>
      <c r="M86" s="22" t="s">
        <v>106</v>
      </c>
      <c r="N86" s="22" t="s">
        <v>742</v>
      </c>
      <c r="O86" s="22"/>
      <c r="P86" s="2" t="s">
        <v>58</v>
      </c>
      <c r="Q86" s="2" t="s">
        <v>58</v>
      </c>
      <c r="R86" s="2" t="s">
        <v>57</v>
      </c>
      <c r="S86" s="2" t="s">
        <v>58</v>
      </c>
      <c r="T86" s="2" t="s">
        <v>58</v>
      </c>
      <c r="U86" s="2" t="s">
        <v>58</v>
      </c>
      <c r="V86" s="2" t="s">
        <v>58</v>
      </c>
      <c r="W86" s="2" t="s">
        <v>58</v>
      </c>
      <c r="X86" s="2" t="s">
        <v>57</v>
      </c>
      <c r="Y86" s="23"/>
      <c r="Z86" s="23"/>
      <c r="AA86" s="23"/>
      <c r="AB86" s="69" t="s">
        <v>59</v>
      </c>
      <c r="AC86" s="2" t="s">
        <v>57</v>
      </c>
      <c r="AD86" s="22" t="s">
        <v>70</v>
      </c>
      <c r="AE86" s="2" t="s">
        <v>58</v>
      </c>
      <c r="AF86" s="22"/>
      <c r="AG86" s="22"/>
      <c r="AH86" s="10">
        <v>4</v>
      </c>
      <c r="AI86" s="18" t="s">
        <v>68</v>
      </c>
      <c r="AJ86" s="10"/>
      <c r="AK86" s="21" t="s">
        <v>2162</v>
      </c>
      <c r="AL86" s="21" t="s">
        <v>70</v>
      </c>
      <c r="AM86" s="13" t="s">
        <v>70</v>
      </c>
      <c r="AN86" s="10" t="s">
        <v>70</v>
      </c>
      <c r="AO86" s="12" t="s">
        <v>70</v>
      </c>
      <c r="AP86" s="10" t="s">
        <v>289</v>
      </c>
      <c r="AQ86" s="10">
        <v>1</v>
      </c>
      <c r="AR86" s="10"/>
      <c r="AS86" s="10">
        <v>26.8</v>
      </c>
      <c r="AT86" s="10">
        <v>26.8</v>
      </c>
      <c r="AU86" s="10"/>
      <c r="AV86" s="12"/>
      <c r="AW86" s="10">
        <v>0.2</v>
      </c>
      <c r="AX86" s="10"/>
      <c r="AY86" s="10"/>
      <c r="AZ86" s="10" t="s">
        <v>920</v>
      </c>
      <c r="BA86" s="10"/>
      <c r="BB86" s="10"/>
      <c r="BC86" s="10"/>
      <c r="BD86" s="10" t="s">
        <v>324</v>
      </c>
    </row>
    <row r="87" spans="1:56" ht="120" customHeight="1" x14ac:dyDescent="0.25">
      <c r="A87" s="2">
        <v>86</v>
      </c>
      <c r="B87" s="2" t="s">
        <v>743</v>
      </c>
      <c r="C87" s="2">
        <v>2.546E-2</v>
      </c>
      <c r="D87" s="2">
        <f t="shared" ca="1" si="1"/>
        <v>121</v>
      </c>
      <c r="E87" s="2"/>
      <c r="F87" s="2"/>
      <c r="G87" s="22" t="s">
        <v>744</v>
      </c>
      <c r="H87" s="22" t="s">
        <v>745</v>
      </c>
      <c r="I87" s="22" t="s">
        <v>746</v>
      </c>
      <c r="J87" s="22" t="s">
        <v>747</v>
      </c>
      <c r="K87" s="22" t="s">
        <v>748</v>
      </c>
      <c r="L87" s="22" t="s">
        <v>749</v>
      </c>
      <c r="M87" s="22" t="s">
        <v>106</v>
      </c>
      <c r="N87" s="22" t="s">
        <v>750</v>
      </c>
      <c r="O87" s="22"/>
      <c r="P87" s="2" t="s">
        <v>58</v>
      </c>
      <c r="Q87" s="2" t="s">
        <v>58</v>
      </c>
      <c r="R87" s="2" t="s">
        <v>57</v>
      </c>
      <c r="S87" s="2" t="s">
        <v>58</v>
      </c>
      <c r="T87" s="2" t="s">
        <v>58</v>
      </c>
      <c r="U87" s="2" t="s">
        <v>58</v>
      </c>
      <c r="V87" s="2" t="s">
        <v>58</v>
      </c>
      <c r="W87" s="2" t="s">
        <v>58</v>
      </c>
      <c r="X87" s="2" t="s">
        <v>57</v>
      </c>
      <c r="Y87" s="23"/>
      <c r="Z87" s="23"/>
      <c r="AA87" s="23"/>
      <c r="AB87" s="69" t="s">
        <v>59</v>
      </c>
      <c r="AC87" s="2" t="s">
        <v>57</v>
      </c>
      <c r="AD87" s="22" t="s">
        <v>70</v>
      </c>
      <c r="AE87" s="2" t="s">
        <v>58</v>
      </c>
      <c r="AF87" s="22"/>
      <c r="AG87" s="22"/>
      <c r="AH87" s="10">
        <v>4</v>
      </c>
      <c r="AI87" s="18" t="s">
        <v>68</v>
      </c>
      <c r="AJ87" s="10"/>
      <c r="AK87" s="21" t="s">
        <v>2165</v>
      </c>
      <c r="AL87" s="21" t="s">
        <v>70</v>
      </c>
      <c r="AM87" s="13" t="s">
        <v>70</v>
      </c>
      <c r="AN87" s="10" t="s">
        <v>70</v>
      </c>
      <c r="AO87" s="12" t="s">
        <v>70</v>
      </c>
      <c r="AP87" s="10" t="s">
        <v>289</v>
      </c>
      <c r="AQ87" s="10">
        <v>1</v>
      </c>
      <c r="AR87" s="10"/>
      <c r="AS87" s="10">
        <v>49.36</v>
      </c>
      <c r="AT87" s="10">
        <v>49.36</v>
      </c>
      <c r="AU87" s="10"/>
      <c r="AV87" s="12"/>
      <c r="AW87" s="10">
        <v>0.3</v>
      </c>
      <c r="AX87" s="10"/>
      <c r="AY87" s="10"/>
      <c r="AZ87" s="10" t="s">
        <v>920</v>
      </c>
      <c r="BA87" s="10"/>
      <c r="BB87" s="10"/>
      <c r="BC87" s="10"/>
      <c r="BD87" s="10" t="s">
        <v>324</v>
      </c>
    </row>
    <row r="88" spans="1:56" ht="120" customHeight="1" x14ac:dyDescent="0.25">
      <c r="A88" s="2">
        <v>87</v>
      </c>
      <c r="B88" s="2" t="s">
        <v>751</v>
      </c>
      <c r="C88" s="2">
        <v>0</v>
      </c>
      <c r="D88" s="2">
        <f t="shared" ca="1" si="1"/>
        <v>68</v>
      </c>
      <c r="E88" s="2"/>
      <c r="F88" s="2"/>
      <c r="G88" s="22" t="s">
        <v>752</v>
      </c>
      <c r="H88" s="22" t="s">
        <v>753</v>
      </c>
      <c r="I88" s="22" t="s">
        <v>754</v>
      </c>
      <c r="J88" s="22" t="s">
        <v>755</v>
      </c>
      <c r="K88" s="22" t="s">
        <v>756</v>
      </c>
      <c r="L88" s="22" t="s">
        <v>757</v>
      </c>
      <c r="M88" s="22" t="s">
        <v>106</v>
      </c>
      <c r="N88" s="22" t="s">
        <v>758</v>
      </c>
      <c r="O88" s="22"/>
      <c r="P88" s="2" t="s">
        <v>58</v>
      </c>
      <c r="Q88" s="2" t="s">
        <v>58</v>
      </c>
      <c r="R88" s="2" t="s">
        <v>57</v>
      </c>
      <c r="S88" s="2" t="s">
        <v>58</v>
      </c>
      <c r="T88" s="2" t="s">
        <v>58</v>
      </c>
      <c r="U88" s="2" t="s">
        <v>58</v>
      </c>
      <c r="V88" s="2" t="s">
        <v>58</v>
      </c>
      <c r="W88" s="2" t="s">
        <v>58</v>
      </c>
      <c r="X88" s="2" t="s">
        <v>58</v>
      </c>
      <c r="Y88" s="23"/>
      <c r="Z88" s="23"/>
      <c r="AA88" s="23"/>
      <c r="AB88" s="69" t="s">
        <v>59</v>
      </c>
      <c r="AC88" s="2" t="s">
        <v>57</v>
      </c>
      <c r="AD88" s="22" t="s">
        <v>70</v>
      </c>
      <c r="AE88" s="2" t="s">
        <v>58</v>
      </c>
      <c r="AF88" s="22"/>
      <c r="AG88" s="22"/>
      <c r="AH88" s="10">
        <v>4</v>
      </c>
      <c r="AI88" s="18" t="s">
        <v>68</v>
      </c>
      <c r="AJ88" s="10"/>
      <c r="AK88" s="21" t="s">
        <v>759</v>
      </c>
      <c r="AL88" s="21" t="s">
        <v>70</v>
      </c>
      <c r="AM88" s="13" t="s">
        <v>70</v>
      </c>
      <c r="AN88" s="10" t="s">
        <v>70</v>
      </c>
      <c r="AO88" s="12" t="s">
        <v>70</v>
      </c>
      <c r="AP88" s="10" t="s">
        <v>289</v>
      </c>
      <c r="AQ88" s="10">
        <v>1</v>
      </c>
      <c r="AR88" s="10"/>
      <c r="AS88" s="10">
        <v>26.8</v>
      </c>
      <c r="AT88" s="10">
        <v>26.8</v>
      </c>
      <c r="AU88" s="10"/>
      <c r="AV88" s="12"/>
      <c r="AW88" s="10">
        <v>0.1</v>
      </c>
      <c r="AX88" s="10"/>
      <c r="AY88" s="10"/>
      <c r="AZ88" s="10" t="s">
        <v>2075</v>
      </c>
      <c r="BA88" s="10"/>
      <c r="BB88" s="10"/>
      <c r="BC88" s="10" t="s">
        <v>2075</v>
      </c>
      <c r="BD88" s="10" t="s">
        <v>920</v>
      </c>
    </row>
    <row r="89" spans="1:56" ht="120" customHeight="1" x14ac:dyDescent="0.25">
      <c r="A89" s="2">
        <v>88</v>
      </c>
      <c r="B89" s="2" t="s">
        <v>760</v>
      </c>
      <c r="C89" s="2">
        <v>0</v>
      </c>
      <c r="D89" s="2">
        <f t="shared" ca="1" si="1"/>
        <v>58</v>
      </c>
      <c r="E89" s="2"/>
      <c r="F89" s="2"/>
      <c r="G89" s="22" t="s">
        <v>761</v>
      </c>
      <c r="H89" s="22" t="s">
        <v>762</v>
      </c>
      <c r="I89" s="22" t="s">
        <v>763</v>
      </c>
      <c r="J89" s="22" t="s">
        <v>763</v>
      </c>
      <c r="K89" s="22" t="s">
        <v>764</v>
      </c>
      <c r="L89" s="22" t="s">
        <v>765</v>
      </c>
      <c r="M89" s="22" t="s">
        <v>106</v>
      </c>
      <c r="N89" s="22" t="s">
        <v>766</v>
      </c>
      <c r="O89" s="22"/>
      <c r="P89" s="2" t="s">
        <v>57</v>
      </c>
      <c r="Q89" s="2" t="s">
        <v>57</v>
      </c>
      <c r="R89" s="2" t="s">
        <v>57</v>
      </c>
      <c r="S89" s="2" t="s">
        <v>57</v>
      </c>
      <c r="T89" s="2" t="s">
        <v>58</v>
      </c>
      <c r="U89" s="2" t="s">
        <v>58</v>
      </c>
      <c r="V89" s="2" t="s">
        <v>58</v>
      </c>
      <c r="W89" s="2" t="s">
        <v>57</v>
      </c>
      <c r="X89" s="2" t="s">
        <v>58</v>
      </c>
      <c r="Y89" s="23"/>
      <c r="Z89" s="23"/>
      <c r="AA89" s="23"/>
      <c r="AB89" s="69" t="s">
        <v>59</v>
      </c>
      <c r="AC89" s="2" t="s">
        <v>57</v>
      </c>
      <c r="AD89" s="22" t="s">
        <v>70</v>
      </c>
      <c r="AE89" s="2" t="s">
        <v>57</v>
      </c>
      <c r="AF89" s="22" t="s">
        <v>70</v>
      </c>
      <c r="AG89" s="22"/>
      <c r="AH89" s="10">
        <v>4</v>
      </c>
      <c r="AI89" s="20" t="s">
        <v>324</v>
      </c>
      <c r="AJ89" s="10"/>
      <c r="AK89" s="21" t="s">
        <v>2166</v>
      </c>
      <c r="AL89" s="21" t="s">
        <v>2167</v>
      </c>
      <c r="AM89" s="13" t="s">
        <v>2168</v>
      </c>
      <c r="AN89" s="10" t="s">
        <v>130</v>
      </c>
      <c r="AO89" s="12">
        <v>45338</v>
      </c>
      <c r="AP89" s="10" t="s">
        <v>289</v>
      </c>
      <c r="AQ89" s="10">
        <v>0.97</v>
      </c>
      <c r="AR89" s="10"/>
      <c r="AS89" s="10" t="s">
        <v>2169</v>
      </c>
      <c r="AT89" s="10">
        <v>120.57</v>
      </c>
      <c r="AU89" s="10"/>
      <c r="AV89" s="12">
        <v>45627</v>
      </c>
      <c r="AW89" s="10">
        <v>0.5</v>
      </c>
      <c r="AX89" s="10"/>
      <c r="AY89" s="10"/>
      <c r="AZ89" s="10"/>
      <c r="BA89" s="10"/>
      <c r="BB89" s="10"/>
      <c r="BC89" s="10" t="s">
        <v>2075</v>
      </c>
      <c r="BD89" s="10" t="s">
        <v>920</v>
      </c>
    </row>
    <row r="90" spans="1:56" ht="120" customHeight="1" x14ac:dyDescent="0.25">
      <c r="A90" s="2">
        <v>89</v>
      </c>
      <c r="B90" s="2" t="s">
        <v>767</v>
      </c>
      <c r="C90" s="2">
        <v>8.6999999999999994E-3</v>
      </c>
      <c r="D90" s="2">
        <f t="shared" ca="1" si="1"/>
        <v>126</v>
      </c>
      <c r="E90" s="2"/>
      <c r="F90" s="2"/>
      <c r="G90" s="22" t="s">
        <v>768</v>
      </c>
      <c r="H90" s="22" t="s">
        <v>769</v>
      </c>
      <c r="I90" s="22" t="s">
        <v>770</v>
      </c>
      <c r="J90" s="22" t="s">
        <v>770</v>
      </c>
      <c r="K90" s="22" t="s">
        <v>771</v>
      </c>
      <c r="L90" s="22" t="s">
        <v>772</v>
      </c>
      <c r="M90" s="22" t="s">
        <v>106</v>
      </c>
      <c r="N90" s="22" t="s">
        <v>773</v>
      </c>
      <c r="O90" s="22"/>
      <c r="P90" s="2" t="s">
        <v>57</v>
      </c>
      <c r="Q90" s="2" t="s">
        <v>57</v>
      </c>
      <c r="R90" s="2" t="s">
        <v>57</v>
      </c>
      <c r="S90" s="2" t="s">
        <v>58</v>
      </c>
      <c r="T90" s="2" t="s">
        <v>58</v>
      </c>
      <c r="U90" s="2" t="s">
        <v>58</v>
      </c>
      <c r="V90" s="2" t="s">
        <v>58</v>
      </c>
      <c r="W90" s="2" t="s">
        <v>57</v>
      </c>
      <c r="X90" s="2" t="s">
        <v>58</v>
      </c>
      <c r="Y90" s="23"/>
      <c r="Z90" s="23"/>
      <c r="AA90" s="23"/>
      <c r="AB90" s="69" t="s">
        <v>59</v>
      </c>
      <c r="AC90" s="2" t="s">
        <v>57</v>
      </c>
      <c r="AD90" s="22" t="s">
        <v>70</v>
      </c>
      <c r="AE90" s="2" t="s">
        <v>57</v>
      </c>
      <c r="AF90" s="22" t="s">
        <v>70</v>
      </c>
      <c r="AG90" s="22"/>
      <c r="AH90" s="10">
        <v>4</v>
      </c>
      <c r="AI90" s="20" t="s">
        <v>324</v>
      </c>
      <c r="AJ90" s="10"/>
      <c r="AK90" s="21" t="s">
        <v>2170</v>
      </c>
      <c r="AL90" s="21" t="s">
        <v>2171</v>
      </c>
      <c r="AM90" s="13" t="s">
        <v>2074</v>
      </c>
      <c r="AN90" s="10" t="s">
        <v>130</v>
      </c>
      <c r="AO90" s="12" t="s">
        <v>632</v>
      </c>
      <c r="AP90" s="10" t="s">
        <v>633</v>
      </c>
      <c r="AQ90" s="10"/>
      <c r="AR90" s="10"/>
      <c r="AS90" s="10"/>
      <c r="AT90" s="10"/>
      <c r="AU90" s="10"/>
      <c r="AV90" s="12"/>
      <c r="AW90" s="10"/>
      <c r="AX90" s="10"/>
      <c r="AY90" s="10"/>
      <c r="AZ90" s="10"/>
      <c r="BA90" s="10" t="s">
        <v>2075</v>
      </c>
      <c r="BB90" s="10"/>
      <c r="BC90" s="10"/>
      <c r="BD90" s="10"/>
    </row>
    <row r="91" spans="1:56" ht="120" customHeight="1" x14ac:dyDescent="0.25">
      <c r="A91" s="2">
        <v>90</v>
      </c>
      <c r="B91" s="2" t="s">
        <v>774</v>
      </c>
      <c r="C91" s="2">
        <v>1.7999999999999999E-2</v>
      </c>
      <c r="D91" s="2">
        <f t="shared" ca="1" si="1"/>
        <v>139</v>
      </c>
      <c r="E91" s="2"/>
      <c r="F91" s="2"/>
      <c r="G91" s="22" t="s">
        <v>775</v>
      </c>
      <c r="H91" s="22" t="s">
        <v>776</v>
      </c>
      <c r="I91" s="22" t="s">
        <v>777</v>
      </c>
      <c r="J91" s="22" t="s">
        <v>777</v>
      </c>
      <c r="K91" s="22" t="s">
        <v>778</v>
      </c>
      <c r="L91" s="22" t="s">
        <v>779</v>
      </c>
      <c r="M91" s="22" t="s">
        <v>106</v>
      </c>
      <c r="N91" s="22" t="s">
        <v>780</v>
      </c>
      <c r="O91" s="22"/>
      <c r="P91" s="2" t="s">
        <v>58</v>
      </c>
      <c r="Q91" s="2" t="s">
        <v>57</v>
      </c>
      <c r="R91" s="2" t="s">
        <v>57</v>
      </c>
      <c r="S91" s="2" t="s">
        <v>58</v>
      </c>
      <c r="T91" s="2" t="s">
        <v>58</v>
      </c>
      <c r="U91" s="2" t="s">
        <v>58</v>
      </c>
      <c r="V91" s="2" t="s">
        <v>58</v>
      </c>
      <c r="W91" s="2" t="s">
        <v>57</v>
      </c>
      <c r="X91" s="2" t="s">
        <v>58</v>
      </c>
      <c r="Y91" s="23"/>
      <c r="Z91" s="23"/>
      <c r="AA91" s="23"/>
      <c r="AB91" s="69" t="s">
        <v>59</v>
      </c>
      <c r="AC91" s="2" t="s">
        <v>57</v>
      </c>
      <c r="AD91" s="22" t="s">
        <v>70</v>
      </c>
      <c r="AE91" s="2" t="s">
        <v>57</v>
      </c>
      <c r="AF91" s="22" t="s">
        <v>70</v>
      </c>
      <c r="AG91" s="22"/>
      <c r="AH91" s="10">
        <v>2</v>
      </c>
      <c r="AI91" s="10" t="s">
        <v>199</v>
      </c>
      <c r="AJ91" s="10"/>
      <c r="AK91" s="21"/>
      <c r="AL91" s="21" t="s">
        <v>1375</v>
      </c>
      <c r="AM91" s="13" t="s">
        <v>1376</v>
      </c>
      <c r="AN91" s="10" t="s">
        <v>130</v>
      </c>
      <c r="AO91" s="12">
        <v>45342</v>
      </c>
      <c r="AP91" s="10" t="s">
        <v>633</v>
      </c>
      <c r="AQ91" s="10"/>
      <c r="AR91" s="10"/>
      <c r="AS91" s="10"/>
      <c r="AT91" s="10"/>
      <c r="AU91" s="10"/>
      <c r="AV91" s="12"/>
      <c r="AW91" s="10"/>
      <c r="AX91" s="10"/>
      <c r="AY91" s="10"/>
      <c r="AZ91" s="10"/>
      <c r="BA91" s="10" t="s">
        <v>2075</v>
      </c>
      <c r="BB91" s="10"/>
      <c r="BC91" s="10"/>
      <c r="BD91" s="10"/>
    </row>
    <row r="92" spans="1:56" ht="120" customHeight="1" x14ac:dyDescent="0.25">
      <c r="A92" s="2">
        <v>91</v>
      </c>
      <c r="B92" s="2" t="s">
        <v>781</v>
      </c>
      <c r="C92" s="2">
        <v>5.6299999999999996E-3</v>
      </c>
      <c r="D92" s="2">
        <f t="shared" ca="1" si="1"/>
        <v>42</v>
      </c>
      <c r="E92" s="2"/>
      <c r="F92" s="2"/>
      <c r="G92" s="22" t="s">
        <v>782</v>
      </c>
      <c r="H92" s="22" t="s">
        <v>783</v>
      </c>
      <c r="I92" s="22" t="s">
        <v>784</v>
      </c>
      <c r="J92" s="22" t="s">
        <v>784</v>
      </c>
      <c r="K92" s="22" t="s">
        <v>785</v>
      </c>
      <c r="L92" s="22" t="s">
        <v>786</v>
      </c>
      <c r="M92" s="22" t="s">
        <v>787</v>
      </c>
      <c r="N92" s="22" t="s">
        <v>788</v>
      </c>
      <c r="O92" s="22"/>
      <c r="P92" s="2" t="s">
        <v>57</v>
      </c>
      <c r="Q92" s="2" t="s">
        <v>57</v>
      </c>
      <c r="R92" s="2" t="s">
        <v>57</v>
      </c>
      <c r="S92" s="2" t="s">
        <v>58</v>
      </c>
      <c r="T92" s="2" t="s">
        <v>58</v>
      </c>
      <c r="U92" s="2" t="s">
        <v>58</v>
      </c>
      <c r="V92" s="2" t="s">
        <v>58</v>
      </c>
      <c r="W92" s="2" t="s">
        <v>57</v>
      </c>
      <c r="X92" s="2" t="s">
        <v>57</v>
      </c>
      <c r="Y92" s="23"/>
      <c r="Z92" s="23"/>
      <c r="AA92" s="23"/>
      <c r="AB92" s="69" t="s">
        <v>59</v>
      </c>
      <c r="AC92" s="2" t="s">
        <v>57</v>
      </c>
      <c r="AD92" s="22" t="s">
        <v>70</v>
      </c>
      <c r="AE92" s="2" t="s">
        <v>57</v>
      </c>
      <c r="AF92" s="22" t="s">
        <v>70</v>
      </c>
      <c r="AG92" s="22"/>
      <c r="AH92" s="10">
        <v>4</v>
      </c>
      <c r="AI92" s="20" t="s">
        <v>324</v>
      </c>
      <c r="AJ92" s="10"/>
      <c r="AK92" s="21"/>
      <c r="AL92" s="21"/>
      <c r="AM92" s="13"/>
      <c r="AN92" s="10"/>
      <c r="AO92" s="12"/>
      <c r="AP92" s="10" t="s">
        <v>633</v>
      </c>
      <c r="AQ92" s="10"/>
      <c r="AR92" s="10"/>
      <c r="AS92" s="10"/>
      <c r="AT92" s="10"/>
      <c r="AU92" s="10"/>
      <c r="AV92" s="12"/>
      <c r="AW92" s="10"/>
      <c r="AX92" s="10"/>
      <c r="AY92" s="10"/>
      <c r="AZ92" s="10"/>
      <c r="BA92" s="10" t="s">
        <v>632</v>
      </c>
      <c r="BB92" s="10"/>
      <c r="BC92" s="10"/>
      <c r="BD92" s="10"/>
    </row>
    <row r="93" spans="1:56" ht="120" customHeight="1" x14ac:dyDescent="0.25">
      <c r="A93" s="2">
        <v>92</v>
      </c>
      <c r="B93" s="2" t="s">
        <v>789</v>
      </c>
      <c r="C93" s="2">
        <v>2.3210000000000001E-2</v>
      </c>
      <c r="D93" s="2">
        <f t="shared" ca="1" si="1"/>
        <v>50</v>
      </c>
      <c r="E93" s="2"/>
      <c r="F93" s="2"/>
      <c r="G93" s="22" t="s">
        <v>790</v>
      </c>
      <c r="H93" s="22" t="s">
        <v>791</v>
      </c>
      <c r="I93" s="22" t="s">
        <v>792</v>
      </c>
      <c r="J93" s="22" t="s">
        <v>793</v>
      </c>
      <c r="K93" s="22" t="s">
        <v>794</v>
      </c>
      <c r="L93" s="22" t="s">
        <v>795</v>
      </c>
      <c r="M93" s="22" t="s">
        <v>106</v>
      </c>
      <c r="N93" s="22" t="s">
        <v>796</v>
      </c>
      <c r="O93" s="22"/>
      <c r="P93" s="2" t="s">
        <v>57</v>
      </c>
      <c r="Q93" s="2" t="s">
        <v>57</v>
      </c>
      <c r="R93" s="2" t="s">
        <v>57</v>
      </c>
      <c r="S93" s="2" t="s">
        <v>57</v>
      </c>
      <c r="T93" s="2" t="s">
        <v>58</v>
      </c>
      <c r="U93" s="2" t="s">
        <v>58</v>
      </c>
      <c r="V93" s="2" t="s">
        <v>58</v>
      </c>
      <c r="W93" s="2" t="s">
        <v>57</v>
      </c>
      <c r="X93" s="2" t="s">
        <v>57</v>
      </c>
      <c r="Y93" s="23"/>
      <c r="Z93" s="23"/>
      <c r="AA93" s="23"/>
      <c r="AB93" s="69" t="s">
        <v>59</v>
      </c>
      <c r="AC93" s="2" t="s">
        <v>57</v>
      </c>
      <c r="AD93" s="22" t="s">
        <v>70</v>
      </c>
      <c r="AE93" s="2" t="s">
        <v>58</v>
      </c>
      <c r="AF93" s="22"/>
      <c r="AG93" s="22"/>
      <c r="AH93" s="10" t="s">
        <v>797</v>
      </c>
      <c r="AI93" s="20" t="s">
        <v>324</v>
      </c>
      <c r="AJ93" s="10"/>
      <c r="AK93" s="21"/>
      <c r="AL93" s="21"/>
      <c r="AM93" s="13"/>
      <c r="AN93" s="10"/>
      <c r="AO93" s="12"/>
      <c r="AP93" s="10"/>
      <c r="AQ93" s="10"/>
      <c r="AR93" s="10"/>
      <c r="AS93" s="10"/>
      <c r="AT93" s="10"/>
      <c r="AU93" s="10"/>
      <c r="AV93" s="12"/>
      <c r="AW93" s="10"/>
      <c r="AX93" s="10"/>
      <c r="AY93" s="10"/>
      <c r="AZ93" s="10"/>
      <c r="BA93" s="10"/>
      <c r="BB93" s="10"/>
      <c r="BC93" s="10"/>
      <c r="BD93" s="10"/>
    </row>
    <row r="94" spans="1:56" ht="120" customHeight="1" x14ac:dyDescent="0.25">
      <c r="A94" s="2">
        <v>93</v>
      </c>
      <c r="B94" s="2" t="s">
        <v>798</v>
      </c>
      <c r="C94" s="2">
        <v>3.5740000000000001E-2</v>
      </c>
      <c r="D94" s="2">
        <f t="shared" ca="1" si="1"/>
        <v>122</v>
      </c>
      <c r="E94" s="2"/>
      <c r="F94" s="2"/>
      <c r="G94" s="22" t="s">
        <v>799</v>
      </c>
      <c r="H94" s="22" t="s">
        <v>800</v>
      </c>
      <c r="I94" s="22" t="s">
        <v>619</v>
      </c>
      <c r="J94" s="22" t="s">
        <v>619</v>
      </c>
      <c r="K94" s="22" t="s">
        <v>801</v>
      </c>
      <c r="L94" s="22" t="s">
        <v>802</v>
      </c>
      <c r="M94" s="22" t="s">
        <v>803</v>
      </c>
      <c r="N94" s="22" t="s">
        <v>804</v>
      </c>
      <c r="O94" s="22"/>
      <c r="P94" s="2" t="s">
        <v>57</v>
      </c>
      <c r="Q94" s="2" t="s">
        <v>57</v>
      </c>
      <c r="R94" s="2" t="s">
        <v>57</v>
      </c>
      <c r="S94" s="2" t="s">
        <v>57</v>
      </c>
      <c r="T94" s="2" t="s">
        <v>58</v>
      </c>
      <c r="U94" s="2" t="s">
        <v>58</v>
      </c>
      <c r="V94" s="2" t="s">
        <v>58</v>
      </c>
      <c r="W94" s="2" t="s">
        <v>57</v>
      </c>
      <c r="X94" s="2" t="s">
        <v>57</v>
      </c>
      <c r="Y94" s="23"/>
      <c r="Z94" s="23"/>
      <c r="AA94" s="23"/>
      <c r="AB94" s="69" t="s">
        <v>59</v>
      </c>
      <c r="AC94" s="2" t="s">
        <v>57</v>
      </c>
      <c r="AD94" s="22" t="s">
        <v>70</v>
      </c>
      <c r="AE94" s="2" t="s">
        <v>57</v>
      </c>
      <c r="AF94" s="22" t="s">
        <v>70</v>
      </c>
      <c r="AG94" s="22"/>
      <c r="AH94" s="10">
        <v>4</v>
      </c>
      <c r="AI94" s="20" t="s">
        <v>324</v>
      </c>
      <c r="AJ94" s="10"/>
      <c r="AK94" s="21"/>
      <c r="AL94" s="21"/>
      <c r="AM94" s="13"/>
      <c r="AN94" s="10"/>
      <c r="AO94" s="12"/>
      <c r="AP94" s="10"/>
      <c r="AQ94" s="10"/>
      <c r="AR94" s="10"/>
      <c r="AS94" s="10"/>
      <c r="AT94" s="10"/>
      <c r="AU94" s="10"/>
      <c r="AV94" s="12"/>
      <c r="AW94" s="10"/>
      <c r="AX94" s="10"/>
      <c r="AY94" s="10"/>
      <c r="AZ94" s="10"/>
      <c r="BA94" s="10"/>
      <c r="BB94" s="10"/>
      <c r="BC94" s="10"/>
      <c r="BD94" s="10"/>
    </row>
    <row r="95" spans="1:56" ht="120" customHeight="1" x14ac:dyDescent="0.25">
      <c r="A95" s="2">
        <v>94</v>
      </c>
      <c r="B95" s="2" t="s">
        <v>805</v>
      </c>
      <c r="C95" s="2">
        <v>2.0300000000000001E-3</v>
      </c>
      <c r="D95" s="2">
        <f t="shared" ca="1" si="1"/>
        <v>124</v>
      </c>
      <c r="E95" s="2"/>
      <c r="F95" s="2"/>
      <c r="G95" s="22" t="s">
        <v>806</v>
      </c>
      <c r="H95" s="22" t="s">
        <v>807</v>
      </c>
      <c r="I95" s="22" t="s">
        <v>637</v>
      </c>
      <c r="J95" s="22" t="s">
        <v>637</v>
      </c>
      <c r="K95" s="22" t="s">
        <v>808</v>
      </c>
      <c r="L95" s="22" t="s">
        <v>809</v>
      </c>
      <c r="M95" s="22" t="s">
        <v>106</v>
      </c>
      <c r="N95" s="22" t="s">
        <v>810</v>
      </c>
      <c r="O95" s="22"/>
      <c r="P95" s="2" t="s">
        <v>57</v>
      </c>
      <c r="Q95" s="2" t="s">
        <v>57</v>
      </c>
      <c r="R95" s="2" t="s">
        <v>57</v>
      </c>
      <c r="S95" s="2" t="s">
        <v>58</v>
      </c>
      <c r="T95" s="2" t="s">
        <v>58</v>
      </c>
      <c r="U95" s="2" t="s">
        <v>58</v>
      </c>
      <c r="V95" s="2" t="s">
        <v>58</v>
      </c>
      <c r="W95" s="2" t="s">
        <v>57</v>
      </c>
      <c r="X95" s="2" t="s">
        <v>58</v>
      </c>
      <c r="Y95" s="23"/>
      <c r="Z95" s="23"/>
      <c r="AA95" s="23"/>
      <c r="AB95" s="69" t="s">
        <v>59</v>
      </c>
      <c r="AC95" s="2" t="s">
        <v>57</v>
      </c>
      <c r="AD95" s="22" t="s">
        <v>70</v>
      </c>
      <c r="AE95" s="2" t="s">
        <v>57</v>
      </c>
      <c r="AF95" s="22" t="s">
        <v>70</v>
      </c>
      <c r="AG95" s="22"/>
      <c r="AH95" s="10">
        <v>4</v>
      </c>
      <c r="AI95" s="20" t="s">
        <v>324</v>
      </c>
      <c r="AJ95" s="10"/>
      <c r="AK95" s="21"/>
      <c r="AL95" s="21"/>
      <c r="AM95" s="13"/>
      <c r="AN95" s="10"/>
      <c r="AO95" s="12"/>
      <c r="AP95" s="10"/>
      <c r="AQ95" s="10"/>
      <c r="AR95" s="10"/>
      <c r="AS95" s="10"/>
      <c r="AT95" s="10"/>
      <c r="AU95" s="10"/>
      <c r="AV95" s="12"/>
      <c r="AW95" s="10"/>
      <c r="AX95" s="10"/>
      <c r="AY95" s="10"/>
      <c r="AZ95" s="10"/>
      <c r="BA95" s="10"/>
      <c r="BB95" s="10"/>
      <c r="BC95" s="10"/>
      <c r="BD95" s="10"/>
    </row>
    <row r="96" spans="1:56" ht="120" customHeight="1" x14ac:dyDescent="0.25">
      <c r="A96" s="2">
        <v>95</v>
      </c>
      <c r="B96" s="2" t="s">
        <v>811</v>
      </c>
      <c r="C96" s="2">
        <v>1.9599999999999999E-3</v>
      </c>
      <c r="D96" s="2">
        <f t="shared" ca="1" si="1"/>
        <v>111</v>
      </c>
      <c r="E96" s="2"/>
      <c r="F96" s="2"/>
      <c r="G96" s="22" t="s">
        <v>812</v>
      </c>
      <c r="H96" s="22" t="s">
        <v>813</v>
      </c>
      <c r="I96" s="22" t="s">
        <v>637</v>
      </c>
      <c r="J96" s="22" t="s">
        <v>637</v>
      </c>
      <c r="K96" s="22" t="s">
        <v>814</v>
      </c>
      <c r="L96" s="22" t="s">
        <v>815</v>
      </c>
      <c r="M96" s="22" t="s">
        <v>106</v>
      </c>
      <c r="N96" s="22" t="s">
        <v>816</v>
      </c>
      <c r="O96" s="22"/>
      <c r="P96" s="2" t="s">
        <v>57</v>
      </c>
      <c r="Q96" s="2" t="s">
        <v>57</v>
      </c>
      <c r="R96" s="2" t="s">
        <v>57</v>
      </c>
      <c r="S96" s="2" t="s">
        <v>58</v>
      </c>
      <c r="T96" s="2" t="s">
        <v>58</v>
      </c>
      <c r="U96" s="2" t="s">
        <v>58</v>
      </c>
      <c r="V96" s="2" t="s">
        <v>58</v>
      </c>
      <c r="W96" s="2" t="s">
        <v>57</v>
      </c>
      <c r="X96" s="2" t="s">
        <v>58</v>
      </c>
      <c r="Y96" s="23"/>
      <c r="Z96" s="23"/>
      <c r="AA96" s="23"/>
      <c r="AB96" s="69" t="s">
        <v>59</v>
      </c>
      <c r="AC96" s="2" t="s">
        <v>57</v>
      </c>
      <c r="AD96" s="22" t="s">
        <v>70</v>
      </c>
      <c r="AE96" s="2" t="s">
        <v>57</v>
      </c>
      <c r="AF96" s="22" t="s">
        <v>70</v>
      </c>
      <c r="AG96" s="22"/>
      <c r="AH96" s="10">
        <v>4</v>
      </c>
      <c r="AI96" s="20" t="s">
        <v>324</v>
      </c>
      <c r="AJ96" s="10"/>
      <c r="AK96" s="21"/>
      <c r="AL96" s="21"/>
      <c r="AM96" s="13"/>
      <c r="AN96" s="10"/>
      <c r="AO96" s="12"/>
      <c r="AP96" s="10"/>
      <c r="AQ96" s="10"/>
      <c r="AR96" s="10"/>
      <c r="AS96" s="10"/>
      <c r="AT96" s="10"/>
      <c r="AU96" s="10"/>
      <c r="AV96" s="12"/>
      <c r="AW96" s="10"/>
      <c r="AX96" s="10"/>
      <c r="AY96" s="10"/>
      <c r="AZ96" s="10"/>
      <c r="BA96" s="10"/>
      <c r="BB96" s="10"/>
      <c r="BC96" s="10"/>
      <c r="BD96" s="10"/>
    </row>
    <row r="97" spans="1:56" ht="120" customHeight="1" x14ac:dyDescent="0.25">
      <c r="A97" s="2">
        <v>96</v>
      </c>
      <c r="B97" s="2" t="s">
        <v>817</v>
      </c>
      <c r="C97" s="2">
        <v>3.5090000000000003E-2</v>
      </c>
      <c r="D97" s="2">
        <f t="shared" ca="1" si="1"/>
        <v>127</v>
      </c>
      <c r="E97" s="2"/>
      <c r="F97" s="2"/>
      <c r="G97" s="22" t="s">
        <v>806</v>
      </c>
      <c r="H97" s="22" t="s">
        <v>807</v>
      </c>
      <c r="I97" s="22" t="s">
        <v>637</v>
      </c>
      <c r="J97" s="22" t="s">
        <v>637</v>
      </c>
      <c r="K97" s="22" t="s">
        <v>818</v>
      </c>
      <c r="L97" s="22" t="s">
        <v>819</v>
      </c>
      <c r="M97" s="22" t="s">
        <v>820</v>
      </c>
      <c r="N97" s="22" t="s">
        <v>821</v>
      </c>
      <c r="O97" s="22"/>
      <c r="P97" s="2" t="s">
        <v>57</v>
      </c>
      <c r="Q97" s="2" t="s">
        <v>57</v>
      </c>
      <c r="R97" s="2" t="s">
        <v>57</v>
      </c>
      <c r="S97" s="2" t="s">
        <v>58</v>
      </c>
      <c r="T97" s="2" t="s">
        <v>58</v>
      </c>
      <c r="U97" s="2" t="s">
        <v>58</v>
      </c>
      <c r="V97" s="2" t="s">
        <v>58</v>
      </c>
      <c r="W97" s="2" t="s">
        <v>57</v>
      </c>
      <c r="X97" s="2" t="s">
        <v>58</v>
      </c>
      <c r="Y97" s="23"/>
      <c r="Z97" s="23"/>
      <c r="AA97" s="23"/>
      <c r="AB97" s="69" t="s">
        <v>59</v>
      </c>
      <c r="AC97" s="2" t="s">
        <v>58</v>
      </c>
      <c r="AD97" s="22"/>
      <c r="AE97" s="2" t="s">
        <v>57</v>
      </c>
      <c r="AF97" s="22" t="s">
        <v>70</v>
      </c>
      <c r="AG97" s="22"/>
      <c r="AH97" s="10">
        <v>4</v>
      </c>
      <c r="AI97" s="20" t="s">
        <v>324</v>
      </c>
      <c r="AJ97" s="10"/>
      <c r="AK97" s="21"/>
      <c r="AL97" s="21"/>
      <c r="AM97" s="13"/>
      <c r="AN97" s="10"/>
      <c r="AO97" s="12"/>
      <c r="AP97" s="10"/>
      <c r="AQ97" s="10"/>
      <c r="AR97" s="10"/>
      <c r="AS97" s="10"/>
      <c r="AT97" s="10"/>
      <c r="AU97" s="10"/>
      <c r="AV97" s="12"/>
      <c r="AW97" s="10"/>
      <c r="AX97" s="10"/>
      <c r="AY97" s="10"/>
      <c r="AZ97" s="10"/>
      <c r="BA97" s="10"/>
      <c r="BB97" s="10"/>
      <c r="BC97" s="10"/>
      <c r="BD97" s="10"/>
    </row>
    <row r="98" spans="1:56" ht="120" customHeight="1" x14ac:dyDescent="0.25">
      <c r="A98" s="2">
        <v>97</v>
      </c>
      <c r="B98" s="2" t="s">
        <v>822</v>
      </c>
      <c r="C98" s="2">
        <v>3.388E-2</v>
      </c>
      <c r="D98" s="2">
        <f t="shared" ca="1" si="1"/>
        <v>42</v>
      </c>
      <c r="E98" s="2"/>
      <c r="F98" s="2"/>
      <c r="G98" s="22" t="s">
        <v>812</v>
      </c>
      <c r="H98" s="22" t="s">
        <v>813</v>
      </c>
      <c r="I98" s="22" t="s">
        <v>637</v>
      </c>
      <c r="J98" s="22" t="s">
        <v>637</v>
      </c>
      <c r="K98" s="22" t="s">
        <v>823</v>
      </c>
      <c r="L98" s="22" t="s">
        <v>824</v>
      </c>
      <c r="M98" s="22" t="s">
        <v>820</v>
      </c>
      <c r="N98" s="22" t="s">
        <v>825</v>
      </c>
      <c r="O98" s="22"/>
      <c r="P98" s="2" t="s">
        <v>57</v>
      </c>
      <c r="Q98" s="2" t="s">
        <v>57</v>
      </c>
      <c r="R98" s="2" t="s">
        <v>57</v>
      </c>
      <c r="S98" s="2" t="s">
        <v>58</v>
      </c>
      <c r="T98" s="2" t="s">
        <v>58</v>
      </c>
      <c r="U98" s="2" t="s">
        <v>58</v>
      </c>
      <c r="V98" s="2" t="s">
        <v>58</v>
      </c>
      <c r="W98" s="2" t="s">
        <v>57</v>
      </c>
      <c r="X98" s="2" t="s">
        <v>58</v>
      </c>
      <c r="Y98" s="23"/>
      <c r="Z98" s="23"/>
      <c r="AA98" s="23"/>
      <c r="AB98" s="69" t="s">
        <v>59</v>
      </c>
      <c r="AC98" s="2" t="s">
        <v>58</v>
      </c>
      <c r="AD98" s="22"/>
      <c r="AE98" s="2" t="s">
        <v>57</v>
      </c>
      <c r="AF98" s="22" t="s">
        <v>70</v>
      </c>
      <c r="AG98" s="22"/>
      <c r="AH98" s="10">
        <v>4</v>
      </c>
      <c r="AI98" s="20" t="s">
        <v>324</v>
      </c>
      <c r="AJ98" s="10"/>
      <c r="AK98" s="21"/>
      <c r="AL98" s="21"/>
      <c r="AM98" s="13"/>
      <c r="AN98" s="10"/>
      <c r="AO98" s="12"/>
      <c r="AP98" s="10"/>
      <c r="AQ98" s="10"/>
      <c r="AR98" s="10"/>
      <c r="AS98" s="10"/>
      <c r="AT98" s="10"/>
      <c r="AU98" s="10"/>
      <c r="AV98" s="12"/>
      <c r="AW98" s="10"/>
      <c r="AX98" s="10"/>
      <c r="AY98" s="10"/>
      <c r="AZ98" s="10"/>
      <c r="BA98" s="10"/>
      <c r="BB98" s="10"/>
      <c r="BC98" s="10"/>
      <c r="BD98" s="10"/>
    </row>
    <row r="99" spans="1:56" ht="120" customHeight="1" x14ac:dyDescent="0.25">
      <c r="A99" s="2">
        <v>98</v>
      </c>
      <c r="B99" s="2" t="s">
        <v>826</v>
      </c>
      <c r="C99" s="2">
        <v>3.28</v>
      </c>
      <c r="D99" s="2">
        <f t="shared" ca="1" si="1"/>
        <v>140</v>
      </c>
      <c r="E99" s="2"/>
      <c r="F99" s="2"/>
      <c r="G99" s="22" t="s">
        <v>827</v>
      </c>
      <c r="H99" s="22" t="s">
        <v>828</v>
      </c>
      <c r="I99" s="22" t="s">
        <v>637</v>
      </c>
      <c r="J99" s="22" t="s">
        <v>637</v>
      </c>
      <c r="K99" s="22" t="s">
        <v>829</v>
      </c>
      <c r="L99" s="22" t="s">
        <v>830</v>
      </c>
      <c r="M99" s="22" t="s">
        <v>106</v>
      </c>
      <c r="N99" s="22" t="s">
        <v>831</v>
      </c>
      <c r="O99" s="22"/>
      <c r="P99" s="2" t="s">
        <v>58</v>
      </c>
      <c r="Q99" s="2" t="s">
        <v>57</v>
      </c>
      <c r="R99" s="2" t="s">
        <v>57</v>
      </c>
      <c r="S99" s="2" t="s">
        <v>58</v>
      </c>
      <c r="T99" s="2" t="s">
        <v>58</v>
      </c>
      <c r="U99" s="2" t="s">
        <v>58</v>
      </c>
      <c r="V99" s="2" t="s">
        <v>58</v>
      </c>
      <c r="W99" s="2" t="s">
        <v>57</v>
      </c>
      <c r="X99" s="2" t="s">
        <v>58</v>
      </c>
      <c r="Y99" s="23"/>
      <c r="Z99" s="23"/>
      <c r="AA99" s="23"/>
      <c r="AB99" s="69" t="s">
        <v>59</v>
      </c>
      <c r="AC99" s="2" t="s">
        <v>57</v>
      </c>
      <c r="AD99" s="22" t="s">
        <v>70</v>
      </c>
      <c r="AE99" s="2" t="s">
        <v>57</v>
      </c>
      <c r="AF99" s="22" t="s">
        <v>70</v>
      </c>
      <c r="AG99" s="22"/>
      <c r="AH99" s="10">
        <v>4</v>
      </c>
      <c r="AI99" s="20" t="s">
        <v>324</v>
      </c>
      <c r="AJ99" s="10"/>
      <c r="AK99" s="21"/>
      <c r="AL99" s="21"/>
      <c r="AM99" s="13"/>
      <c r="AN99" s="10"/>
      <c r="AO99" s="12"/>
      <c r="AP99" s="10"/>
      <c r="AQ99" s="10"/>
      <c r="AR99" s="10"/>
      <c r="AS99" s="10"/>
      <c r="AT99" s="10"/>
      <c r="AU99" s="10"/>
      <c r="AV99" s="12"/>
      <c r="AW99" s="10"/>
      <c r="AX99" s="10"/>
      <c r="AY99" s="10"/>
      <c r="AZ99" s="10"/>
      <c r="BA99" s="10"/>
      <c r="BB99" s="10"/>
      <c r="BC99" s="10"/>
      <c r="BD99" s="10"/>
    </row>
    <row r="100" spans="1:56" ht="120" customHeight="1" x14ac:dyDescent="0.25">
      <c r="A100" s="2">
        <v>99</v>
      </c>
      <c r="B100" s="2" t="s">
        <v>832</v>
      </c>
      <c r="C100" s="2">
        <v>0.11494</v>
      </c>
      <c r="D100" s="2">
        <f t="shared" ca="1" si="1"/>
        <v>70</v>
      </c>
      <c r="E100" s="2"/>
      <c r="F100" s="2"/>
      <c r="G100" s="22" t="s">
        <v>833</v>
      </c>
      <c r="H100" s="22" t="s">
        <v>834</v>
      </c>
      <c r="I100" s="22" t="s">
        <v>835</v>
      </c>
      <c r="J100" s="22" t="s">
        <v>836</v>
      </c>
      <c r="K100" s="22" t="s">
        <v>837</v>
      </c>
      <c r="L100" s="22" t="s">
        <v>838</v>
      </c>
      <c r="M100" s="22" t="s">
        <v>106</v>
      </c>
      <c r="N100" s="22" t="s">
        <v>839</v>
      </c>
      <c r="O100" s="22"/>
      <c r="P100" s="2" t="s">
        <v>58</v>
      </c>
      <c r="Q100" s="2" t="s">
        <v>57</v>
      </c>
      <c r="R100" s="2" t="s">
        <v>57</v>
      </c>
      <c r="S100" s="2" t="s">
        <v>58</v>
      </c>
      <c r="T100" s="2" t="s">
        <v>58</v>
      </c>
      <c r="U100" s="2" t="s">
        <v>58</v>
      </c>
      <c r="V100" s="2" t="s">
        <v>58</v>
      </c>
      <c r="W100" s="2" t="s">
        <v>58</v>
      </c>
      <c r="X100" s="2" t="s">
        <v>57</v>
      </c>
      <c r="Y100" s="23"/>
      <c r="Z100" s="23"/>
      <c r="AA100" s="23"/>
      <c r="AB100" s="69" t="s">
        <v>59</v>
      </c>
      <c r="AC100" s="2" t="s">
        <v>57</v>
      </c>
      <c r="AD100" s="22" t="s">
        <v>70</v>
      </c>
      <c r="AE100" s="2" t="s">
        <v>58</v>
      </c>
      <c r="AF100" s="22"/>
      <c r="AG100" s="22"/>
      <c r="AH100" s="10" t="s">
        <v>1009</v>
      </c>
      <c r="AI100" s="18" t="s">
        <v>68</v>
      </c>
      <c r="AJ100" s="10"/>
      <c r="AK100" s="21" t="s">
        <v>2172</v>
      </c>
      <c r="AL100" s="21" t="s">
        <v>70</v>
      </c>
      <c r="AM100" s="13" t="s">
        <v>70</v>
      </c>
      <c r="AN100" s="10" t="s">
        <v>70</v>
      </c>
      <c r="AO100" s="12" t="s">
        <v>70</v>
      </c>
      <c r="AP100" s="10" t="s">
        <v>289</v>
      </c>
      <c r="AQ100" s="10"/>
      <c r="AR100" s="10"/>
      <c r="AS100" s="10"/>
      <c r="AT100" s="10"/>
      <c r="AU100" s="10"/>
      <c r="AV100" s="12">
        <v>45566</v>
      </c>
      <c r="AW100" s="10"/>
      <c r="AX100" s="10"/>
      <c r="AY100" s="10"/>
      <c r="AZ100" s="10"/>
      <c r="BA100" s="10"/>
      <c r="BB100" s="10"/>
      <c r="BC100" s="10"/>
      <c r="BD100" s="10"/>
    </row>
    <row r="101" spans="1:56" ht="120" customHeight="1" x14ac:dyDescent="0.25">
      <c r="A101" s="2">
        <v>100</v>
      </c>
      <c r="B101" s="2" t="s">
        <v>840</v>
      </c>
      <c r="C101" s="2">
        <v>6.3E-3</v>
      </c>
      <c r="D101" s="2">
        <f t="shared" ca="1" si="1"/>
        <v>108</v>
      </c>
      <c r="E101" s="2"/>
      <c r="F101" s="2"/>
      <c r="G101" s="22" t="s">
        <v>841</v>
      </c>
      <c r="H101" s="22" t="s">
        <v>842</v>
      </c>
      <c r="I101" s="22" t="s">
        <v>843</v>
      </c>
      <c r="J101" s="22" t="s">
        <v>844</v>
      </c>
      <c r="K101" s="22" t="s">
        <v>845</v>
      </c>
      <c r="L101" s="22" t="s">
        <v>846</v>
      </c>
      <c r="M101" s="22" t="s">
        <v>106</v>
      </c>
      <c r="N101" s="22" t="s">
        <v>847</v>
      </c>
      <c r="O101" s="22"/>
      <c r="P101" s="2" t="s">
        <v>58</v>
      </c>
      <c r="Q101" s="2" t="s">
        <v>57</v>
      </c>
      <c r="R101" s="2" t="s">
        <v>57</v>
      </c>
      <c r="S101" s="2" t="s">
        <v>58</v>
      </c>
      <c r="T101" s="2" t="s">
        <v>58</v>
      </c>
      <c r="U101" s="2" t="s">
        <v>58</v>
      </c>
      <c r="V101" s="2" t="s">
        <v>58</v>
      </c>
      <c r="W101" s="2" t="s">
        <v>58</v>
      </c>
      <c r="X101" s="2" t="s">
        <v>57</v>
      </c>
      <c r="Y101" s="23"/>
      <c r="Z101" s="23"/>
      <c r="AA101" s="23"/>
      <c r="AB101" s="69" t="s">
        <v>59</v>
      </c>
      <c r="AC101" s="2" t="s">
        <v>57</v>
      </c>
      <c r="AD101" s="22"/>
      <c r="AE101" s="2" t="s">
        <v>57</v>
      </c>
      <c r="AF101" s="22"/>
      <c r="AG101" s="22"/>
      <c r="AH101" s="10" t="s">
        <v>1009</v>
      </c>
      <c r="AI101" s="18" t="s">
        <v>68</v>
      </c>
      <c r="AJ101" s="10"/>
      <c r="AK101" s="21" t="s">
        <v>2173</v>
      </c>
      <c r="AL101" s="21" t="s">
        <v>2174</v>
      </c>
      <c r="AM101" s="13" t="s">
        <v>2175</v>
      </c>
      <c r="AN101" s="10" t="s">
        <v>508</v>
      </c>
      <c r="AO101" s="12">
        <v>45240</v>
      </c>
      <c r="AP101" s="10" t="s">
        <v>289</v>
      </c>
      <c r="AQ101" s="10">
        <v>1</v>
      </c>
      <c r="AR101" s="10"/>
      <c r="AS101" s="10">
        <v>10.26</v>
      </c>
      <c r="AT101" s="10">
        <v>10.26</v>
      </c>
      <c r="AU101" s="10"/>
      <c r="AV101" s="12">
        <v>45474</v>
      </c>
      <c r="AW101" s="10">
        <v>0.15</v>
      </c>
      <c r="AX101" s="10"/>
      <c r="AY101" s="10"/>
      <c r="AZ101" s="10" t="s">
        <v>2075</v>
      </c>
      <c r="BA101" s="10"/>
      <c r="BB101" s="10"/>
      <c r="BC101" s="10"/>
      <c r="BD101" s="10" t="s">
        <v>68</v>
      </c>
    </row>
    <row r="102" spans="1:56" ht="120" customHeight="1" x14ac:dyDescent="0.25">
      <c r="A102" s="2">
        <v>101</v>
      </c>
      <c r="B102" s="2" t="s">
        <v>848</v>
      </c>
      <c r="C102" s="2">
        <v>0.33400000000000002</v>
      </c>
      <c r="D102" s="2">
        <f t="shared" ca="1" si="1"/>
        <v>148</v>
      </c>
      <c r="E102" s="2"/>
      <c r="F102" s="2"/>
      <c r="G102" s="22" t="s">
        <v>849</v>
      </c>
      <c r="H102" s="22" t="s">
        <v>850</v>
      </c>
      <c r="I102" s="22" t="s">
        <v>851</v>
      </c>
      <c r="J102" s="22" t="s">
        <v>852</v>
      </c>
      <c r="K102" s="22" t="s">
        <v>853</v>
      </c>
      <c r="L102" s="22" t="s">
        <v>854</v>
      </c>
      <c r="M102" s="22" t="s">
        <v>855</v>
      </c>
      <c r="N102" s="22" t="s">
        <v>856</v>
      </c>
      <c r="O102" s="22"/>
      <c r="P102" s="2" t="s">
        <v>58</v>
      </c>
      <c r="Q102" s="2" t="s">
        <v>57</v>
      </c>
      <c r="R102" s="2" t="s">
        <v>57</v>
      </c>
      <c r="S102" s="2" t="s">
        <v>57</v>
      </c>
      <c r="T102" s="2" t="s">
        <v>58</v>
      </c>
      <c r="U102" s="2" t="s">
        <v>58</v>
      </c>
      <c r="V102" s="2" t="s">
        <v>58</v>
      </c>
      <c r="W102" s="2" t="s">
        <v>57</v>
      </c>
      <c r="X102" s="2" t="s">
        <v>58</v>
      </c>
      <c r="Y102" s="23"/>
      <c r="Z102" s="23"/>
      <c r="AA102" s="23"/>
      <c r="AB102" s="69" t="s">
        <v>59</v>
      </c>
      <c r="AC102" s="2" t="s">
        <v>57</v>
      </c>
      <c r="AD102" s="22"/>
      <c r="AE102" s="2" t="s">
        <v>57</v>
      </c>
      <c r="AF102" s="22"/>
      <c r="AG102" s="22"/>
      <c r="AH102" s="10" t="s">
        <v>1009</v>
      </c>
      <c r="AI102" s="18" t="s">
        <v>68</v>
      </c>
      <c r="AJ102" s="10"/>
      <c r="AK102" s="21" t="s">
        <v>2176</v>
      </c>
      <c r="AL102" s="21" t="s">
        <v>70</v>
      </c>
      <c r="AM102" s="13" t="s">
        <v>70</v>
      </c>
      <c r="AN102" s="10" t="s">
        <v>70</v>
      </c>
      <c r="AO102" s="12" t="s">
        <v>70</v>
      </c>
      <c r="AP102" s="10" t="s">
        <v>633</v>
      </c>
      <c r="AQ102" s="10"/>
      <c r="AR102" s="10"/>
      <c r="AS102" s="10"/>
      <c r="AT102" s="10"/>
      <c r="AU102" s="10"/>
      <c r="AV102" s="12">
        <v>45566</v>
      </c>
      <c r="AW102" s="10"/>
      <c r="AX102" s="10"/>
      <c r="AY102" s="10"/>
      <c r="AZ102" s="10"/>
      <c r="BA102" s="10"/>
      <c r="BB102" s="10"/>
      <c r="BC102" s="10"/>
      <c r="BD102" s="10"/>
    </row>
    <row r="103" spans="1:56" ht="120" customHeight="1" x14ac:dyDescent="0.25">
      <c r="A103" s="2">
        <v>102</v>
      </c>
      <c r="B103" s="2" t="s">
        <v>857</v>
      </c>
      <c r="C103" s="2">
        <v>1.14E-2</v>
      </c>
      <c r="D103" s="2">
        <f t="shared" ca="1" si="1"/>
        <v>100</v>
      </c>
      <c r="E103" s="2"/>
      <c r="F103" s="2"/>
      <c r="G103" s="22" t="s">
        <v>858</v>
      </c>
      <c r="H103" s="22" t="s">
        <v>859</v>
      </c>
      <c r="I103" s="22" t="s">
        <v>860</v>
      </c>
      <c r="J103" s="22" t="s">
        <v>861</v>
      </c>
      <c r="K103" s="22" t="s">
        <v>862</v>
      </c>
      <c r="L103" s="22" t="s">
        <v>863</v>
      </c>
      <c r="M103" s="22" t="s">
        <v>864</v>
      </c>
      <c r="N103" s="22" t="s">
        <v>865</v>
      </c>
      <c r="O103" s="22"/>
      <c r="P103" s="2" t="s">
        <v>58</v>
      </c>
      <c r="Q103" s="2" t="s">
        <v>57</v>
      </c>
      <c r="R103" s="2" t="s">
        <v>57</v>
      </c>
      <c r="S103" s="2" t="s">
        <v>58</v>
      </c>
      <c r="T103" s="2" t="s">
        <v>58</v>
      </c>
      <c r="U103" s="2" t="s">
        <v>58</v>
      </c>
      <c r="V103" s="2" t="s">
        <v>58</v>
      </c>
      <c r="W103" s="2" t="s">
        <v>58</v>
      </c>
      <c r="X103" s="2" t="s">
        <v>58</v>
      </c>
      <c r="Y103" s="23"/>
      <c r="Z103" s="23"/>
      <c r="AA103" s="23"/>
      <c r="AB103" s="69" t="s">
        <v>59</v>
      </c>
      <c r="AC103" s="2" t="s">
        <v>57</v>
      </c>
      <c r="AD103" s="22"/>
      <c r="AE103" s="2" t="s">
        <v>57</v>
      </c>
      <c r="AF103" s="22"/>
      <c r="AG103" s="22"/>
      <c r="AH103" s="10">
        <v>2</v>
      </c>
      <c r="AI103" s="18" t="s">
        <v>68</v>
      </c>
      <c r="AJ103" s="10"/>
      <c r="AK103" s="21" t="s">
        <v>2177</v>
      </c>
      <c r="AL103" s="21" t="s">
        <v>2178</v>
      </c>
      <c r="AM103" s="13" t="s">
        <v>334</v>
      </c>
      <c r="AN103" s="10" t="s">
        <v>335</v>
      </c>
      <c r="AO103" s="12">
        <v>45275</v>
      </c>
      <c r="AP103" s="10" t="s">
        <v>633</v>
      </c>
      <c r="AQ103" s="10"/>
      <c r="AR103" s="10"/>
      <c r="AS103" s="10"/>
      <c r="AT103" s="10"/>
      <c r="AU103" s="10"/>
      <c r="AV103" s="12"/>
      <c r="AW103" s="10"/>
      <c r="AX103" s="10"/>
      <c r="AY103" s="10"/>
      <c r="AZ103" s="10"/>
      <c r="BA103" s="10"/>
      <c r="BB103" s="10"/>
      <c r="BC103" s="10"/>
      <c r="BD103" s="10"/>
    </row>
    <row r="104" spans="1:56" ht="120" customHeight="1" x14ac:dyDescent="0.25">
      <c r="A104" s="2">
        <v>103</v>
      </c>
      <c r="B104" s="2" t="s">
        <v>866</v>
      </c>
      <c r="C104" s="2">
        <v>0.312</v>
      </c>
      <c r="D104" s="2">
        <f t="shared" ca="1" si="1"/>
        <v>133</v>
      </c>
      <c r="E104" s="2"/>
      <c r="F104" s="2"/>
      <c r="G104" s="22" t="s">
        <v>867</v>
      </c>
      <c r="H104" s="22" t="s">
        <v>868</v>
      </c>
      <c r="I104" s="22" t="s">
        <v>869</v>
      </c>
      <c r="J104" s="22" t="s">
        <v>870</v>
      </c>
      <c r="K104" s="22" t="s">
        <v>871</v>
      </c>
      <c r="L104" s="22" t="s">
        <v>872</v>
      </c>
      <c r="M104" s="22" t="s">
        <v>106</v>
      </c>
      <c r="N104" s="22" t="s">
        <v>873</v>
      </c>
      <c r="O104" s="22"/>
      <c r="P104" s="2" t="s">
        <v>58</v>
      </c>
      <c r="Q104" s="2" t="s">
        <v>57</v>
      </c>
      <c r="R104" s="2" t="s">
        <v>57</v>
      </c>
      <c r="S104" s="2" t="s">
        <v>58</v>
      </c>
      <c r="T104" s="2" t="s">
        <v>58</v>
      </c>
      <c r="U104" s="2" t="s">
        <v>58</v>
      </c>
      <c r="V104" s="2" t="s">
        <v>58</v>
      </c>
      <c r="W104" s="2" t="s">
        <v>58</v>
      </c>
      <c r="X104" s="2" t="s">
        <v>58</v>
      </c>
      <c r="Y104" s="23"/>
      <c r="Z104" s="23"/>
      <c r="AA104" s="23"/>
      <c r="AB104" s="69" t="s">
        <v>59</v>
      </c>
      <c r="AC104" s="2" t="s">
        <v>58</v>
      </c>
      <c r="AD104" s="22"/>
      <c r="AE104" s="2" t="s">
        <v>57</v>
      </c>
      <c r="AF104" s="22" t="s">
        <v>70</v>
      </c>
      <c r="AG104" s="22"/>
      <c r="AH104" s="10" t="s">
        <v>1009</v>
      </c>
      <c r="AI104" s="18" t="s">
        <v>68</v>
      </c>
      <c r="AJ104" s="10"/>
      <c r="AK104" s="21" t="s">
        <v>2179</v>
      </c>
      <c r="AL104" s="21" t="s">
        <v>70</v>
      </c>
      <c r="AM104" s="13" t="s">
        <v>70</v>
      </c>
      <c r="AN104" s="10" t="s">
        <v>70</v>
      </c>
      <c r="AO104" s="12" t="s">
        <v>70</v>
      </c>
      <c r="AP104" s="10" t="s">
        <v>289</v>
      </c>
      <c r="AQ104" s="10">
        <v>1</v>
      </c>
      <c r="AR104" s="10">
        <v>40500</v>
      </c>
      <c r="AS104" s="10">
        <v>43.06</v>
      </c>
      <c r="AT104" s="10">
        <v>43.06</v>
      </c>
      <c r="AU104" s="10"/>
      <c r="AV104" s="12">
        <v>45474</v>
      </c>
      <c r="AW104" s="10">
        <v>1</v>
      </c>
      <c r="AX104" s="10"/>
      <c r="AY104" s="10"/>
      <c r="AZ104" s="10" t="s">
        <v>920</v>
      </c>
      <c r="BA104" s="10"/>
      <c r="BB104" s="10"/>
      <c r="BC104" s="10"/>
      <c r="BD104" s="10" t="s">
        <v>68</v>
      </c>
    </row>
    <row r="105" spans="1:56" ht="120" customHeight="1" x14ac:dyDescent="0.25">
      <c r="A105" s="2">
        <v>104</v>
      </c>
      <c r="B105" s="2" t="s">
        <v>874</v>
      </c>
      <c r="C105" s="2">
        <v>1.0740000000000001</v>
      </c>
      <c r="D105" s="2">
        <f t="shared" ca="1" si="1"/>
        <v>131</v>
      </c>
      <c r="E105" s="2"/>
      <c r="F105" s="2"/>
      <c r="G105" s="22" t="s">
        <v>875</v>
      </c>
      <c r="H105" s="22" t="s">
        <v>876</v>
      </c>
      <c r="I105" s="22" t="s">
        <v>877</v>
      </c>
      <c r="J105" s="22" t="s">
        <v>878</v>
      </c>
      <c r="K105" s="22" t="s">
        <v>879</v>
      </c>
      <c r="L105" s="22" t="s">
        <v>880</v>
      </c>
      <c r="M105" s="22" t="s">
        <v>881</v>
      </c>
      <c r="N105" s="22" t="s">
        <v>882</v>
      </c>
      <c r="O105" s="22"/>
      <c r="P105" s="2" t="s">
        <v>58</v>
      </c>
      <c r="Q105" s="2" t="s">
        <v>57</v>
      </c>
      <c r="R105" s="2" t="s">
        <v>57</v>
      </c>
      <c r="S105" s="2" t="s">
        <v>58</v>
      </c>
      <c r="T105" s="2" t="s">
        <v>58</v>
      </c>
      <c r="U105" s="2" t="s">
        <v>58</v>
      </c>
      <c r="V105" s="2" t="s">
        <v>58</v>
      </c>
      <c r="W105" s="2" t="s">
        <v>58</v>
      </c>
      <c r="X105" s="2" t="s">
        <v>58</v>
      </c>
      <c r="Y105" s="23"/>
      <c r="Z105" s="23"/>
      <c r="AA105" s="23"/>
      <c r="AB105" s="69" t="s">
        <v>59</v>
      </c>
      <c r="AC105" s="2" t="s">
        <v>58</v>
      </c>
      <c r="AD105" s="22">
        <v>3000000</v>
      </c>
      <c r="AE105" s="2" t="s">
        <v>58</v>
      </c>
      <c r="AF105" s="22" t="s">
        <v>70</v>
      </c>
      <c r="AG105" s="22"/>
      <c r="AH105" s="10" t="s">
        <v>797</v>
      </c>
      <c r="AI105" s="18" t="s">
        <v>68</v>
      </c>
      <c r="AJ105" s="10"/>
      <c r="AK105" s="21" t="s">
        <v>883</v>
      </c>
      <c r="AL105" s="21" t="s">
        <v>70</v>
      </c>
      <c r="AM105" s="13" t="s">
        <v>70</v>
      </c>
      <c r="AN105" s="10" t="s">
        <v>70</v>
      </c>
      <c r="AO105" s="12" t="s">
        <v>70</v>
      </c>
      <c r="AP105" s="10" t="s">
        <v>289</v>
      </c>
      <c r="AQ105" s="10">
        <v>1</v>
      </c>
      <c r="AR105" s="10"/>
      <c r="AS105" s="10">
        <v>266</v>
      </c>
      <c r="AT105" s="10">
        <v>266</v>
      </c>
      <c r="AU105" s="10"/>
      <c r="AV105" s="12">
        <v>45566</v>
      </c>
      <c r="AW105" s="10"/>
      <c r="AX105" s="10"/>
      <c r="AY105" s="10"/>
      <c r="AZ105" s="10" t="s">
        <v>920</v>
      </c>
      <c r="BA105" s="10"/>
      <c r="BB105" s="10" t="s">
        <v>632</v>
      </c>
      <c r="BC105" s="10" t="s">
        <v>920</v>
      </c>
      <c r="BD105" s="10" t="s">
        <v>920</v>
      </c>
    </row>
    <row r="106" spans="1:56" ht="120" customHeight="1" x14ac:dyDescent="0.25">
      <c r="A106" s="2">
        <v>105</v>
      </c>
      <c r="B106" s="2" t="s">
        <v>884</v>
      </c>
      <c r="C106" s="2">
        <v>1.4880000000000001E-2</v>
      </c>
      <c r="D106" s="2">
        <f t="shared" ca="1" si="1"/>
        <v>102</v>
      </c>
      <c r="E106" s="2"/>
      <c r="F106" s="2"/>
      <c r="G106" s="22" t="s">
        <v>885</v>
      </c>
      <c r="H106" s="22" t="s">
        <v>886</v>
      </c>
      <c r="I106" s="22" t="s">
        <v>887</v>
      </c>
      <c r="J106" s="22" t="s">
        <v>888</v>
      </c>
      <c r="K106" s="22" t="s">
        <v>889</v>
      </c>
      <c r="L106" s="22" t="s">
        <v>890</v>
      </c>
      <c r="M106" s="22" t="s">
        <v>106</v>
      </c>
      <c r="N106" s="22" t="s">
        <v>891</v>
      </c>
      <c r="O106" s="22"/>
      <c r="P106" s="2" t="s">
        <v>58</v>
      </c>
      <c r="Q106" s="2" t="s">
        <v>57</v>
      </c>
      <c r="R106" s="2" t="s">
        <v>57</v>
      </c>
      <c r="S106" s="2" t="s">
        <v>58</v>
      </c>
      <c r="T106" s="2" t="s">
        <v>58</v>
      </c>
      <c r="U106" s="2" t="s">
        <v>58</v>
      </c>
      <c r="V106" s="2" t="s">
        <v>58</v>
      </c>
      <c r="W106" s="2" t="s">
        <v>58</v>
      </c>
      <c r="X106" s="2" t="s">
        <v>57</v>
      </c>
      <c r="Y106" s="23"/>
      <c r="Z106" s="23"/>
      <c r="AA106" s="23"/>
      <c r="AB106" s="69" t="s">
        <v>59</v>
      </c>
      <c r="AC106" s="2" t="s">
        <v>57</v>
      </c>
      <c r="AD106" s="22"/>
      <c r="AE106" s="2" t="s">
        <v>57</v>
      </c>
      <c r="AF106" s="22"/>
      <c r="AG106" s="22"/>
      <c r="AH106" s="10" t="s">
        <v>1009</v>
      </c>
      <c r="AI106" s="20" t="s">
        <v>324</v>
      </c>
      <c r="AJ106" s="10"/>
      <c r="AK106" s="21" t="s">
        <v>2180</v>
      </c>
      <c r="AL106" s="21" t="s">
        <v>2181</v>
      </c>
      <c r="AM106" s="13" t="s">
        <v>2182</v>
      </c>
      <c r="AN106" s="10" t="s">
        <v>130</v>
      </c>
      <c r="AO106" s="12">
        <v>45344</v>
      </c>
      <c r="AP106" s="10" t="s">
        <v>633</v>
      </c>
      <c r="AQ106" s="10">
        <v>1</v>
      </c>
      <c r="AR106" s="10"/>
      <c r="AS106" s="10"/>
      <c r="AT106" s="10">
        <v>24.74</v>
      </c>
      <c r="AU106" s="10"/>
      <c r="AV106" s="12">
        <v>45566</v>
      </c>
      <c r="AW106" s="10"/>
      <c r="AX106" s="10"/>
      <c r="AY106" s="10"/>
      <c r="AZ106" s="10"/>
      <c r="BA106" s="10" t="s">
        <v>2075</v>
      </c>
      <c r="BB106" s="10"/>
      <c r="BC106" s="10"/>
      <c r="BD106" s="10"/>
    </row>
    <row r="107" spans="1:56" ht="120" customHeight="1" x14ac:dyDescent="0.25">
      <c r="A107" s="2">
        <v>106</v>
      </c>
      <c r="B107" s="2" t="s">
        <v>892</v>
      </c>
      <c r="C107" s="2">
        <v>0.23200000000000001</v>
      </c>
      <c r="D107" s="2">
        <f t="shared" ca="1" si="1"/>
        <v>103</v>
      </c>
      <c r="E107" s="2"/>
      <c r="F107" s="2"/>
      <c r="G107" s="22" t="s">
        <v>893</v>
      </c>
      <c r="H107" s="22" t="s">
        <v>894</v>
      </c>
      <c r="I107" s="22" t="s">
        <v>895</v>
      </c>
      <c r="J107" s="22" t="s">
        <v>895</v>
      </c>
      <c r="K107" s="22" t="s">
        <v>896</v>
      </c>
      <c r="L107" s="22" t="s">
        <v>897</v>
      </c>
      <c r="M107" s="22" t="s">
        <v>106</v>
      </c>
      <c r="N107" s="22" t="s">
        <v>898</v>
      </c>
      <c r="O107" s="22"/>
      <c r="P107" s="2" t="s">
        <v>58</v>
      </c>
      <c r="Q107" s="2" t="s">
        <v>57</v>
      </c>
      <c r="R107" s="2" t="s">
        <v>58</v>
      </c>
      <c r="S107" s="2" t="s">
        <v>58</v>
      </c>
      <c r="T107" s="2" t="s">
        <v>58</v>
      </c>
      <c r="U107" s="2" t="s">
        <v>58</v>
      </c>
      <c r="V107" s="2" t="s">
        <v>58</v>
      </c>
      <c r="W107" s="2" t="s">
        <v>58</v>
      </c>
      <c r="X107" s="2" t="s">
        <v>57</v>
      </c>
      <c r="Y107" s="23"/>
      <c r="Z107" s="23"/>
      <c r="AA107" s="23"/>
      <c r="AB107" s="69" t="s">
        <v>59</v>
      </c>
      <c r="AC107" s="2" t="s">
        <v>57</v>
      </c>
      <c r="AD107" s="22"/>
      <c r="AE107" s="2" t="s">
        <v>57</v>
      </c>
      <c r="AF107" s="22"/>
      <c r="AG107" s="22"/>
      <c r="AH107" s="10" t="s">
        <v>1009</v>
      </c>
      <c r="AI107" s="18" t="s">
        <v>68</v>
      </c>
      <c r="AJ107" s="10"/>
      <c r="AK107" s="21" t="s">
        <v>2183</v>
      </c>
      <c r="AL107" s="21" t="s">
        <v>70</v>
      </c>
      <c r="AM107" s="13" t="s">
        <v>70</v>
      </c>
      <c r="AN107" s="10" t="s">
        <v>70</v>
      </c>
      <c r="AO107" s="12" t="s">
        <v>70</v>
      </c>
      <c r="AP107" s="10" t="s">
        <v>633</v>
      </c>
      <c r="AQ107" s="10">
        <v>1</v>
      </c>
      <c r="AR107" s="10">
        <v>40500</v>
      </c>
      <c r="AS107" s="10"/>
      <c r="AT107" s="10">
        <v>242.8</v>
      </c>
      <c r="AU107" s="10"/>
      <c r="AV107" s="12">
        <v>45627</v>
      </c>
      <c r="AW107" s="10"/>
      <c r="AX107" s="10"/>
      <c r="AY107" s="10"/>
      <c r="AZ107" s="10" t="s">
        <v>920</v>
      </c>
      <c r="BA107" s="10"/>
      <c r="BB107" s="10"/>
      <c r="BC107" s="10" t="s">
        <v>920</v>
      </c>
      <c r="BD107" s="10" t="s">
        <v>68</v>
      </c>
    </row>
    <row r="108" spans="1:56" ht="120" customHeight="1" x14ac:dyDescent="0.25">
      <c r="A108" s="2">
        <v>107</v>
      </c>
      <c r="B108" s="2" t="s">
        <v>899</v>
      </c>
      <c r="C108" s="2">
        <v>1.3388</v>
      </c>
      <c r="D108" s="2">
        <f t="shared" ca="1" si="1"/>
        <v>41</v>
      </c>
      <c r="E108" s="2"/>
      <c r="F108" s="2"/>
      <c r="G108" s="22" t="s">
        <v>900</v>
      </c>
      <c r="H108" s="22" t="s">
        <v>901</v>
      </c>
      <c r="I108" s="22" t="s">
        <v>902</v>
      </c>
      <c r="J108" s="22" t="s">
        <v>903</v>
      </c>
      <c r="K108" s="22" t="s">
        <v>904</v>
      </c>
      <c r="L108" s="22" t="s">
        <v>905</v>
      </c>
      <c r="M108" s="22" t="s">
        <v>906</v>
      </c>
      <c r="N108" s="22" t="s">
        <v>907</v>
      </c>
      <c r="O108" s="22"/>
      <c r="P108" s="2" t="s">
        <v>58</v>
      </c>
      <c r="Q108" s="2" t="s">
        <v>57</v>
      </c>
      <c r="R108" s="2" t="s">
        <v>57</v>
      </c>
      <c r="S108" s="2" t="s">
        <v>58</v>
      </c>
      <c r="T108" s="2" t="s">
        <v>58</v>
      </c>
      <c r="U108" s="2" t="s">
        <v>58</v>
      </c>
      <c r="V108" s="2" t="s">
        <v>58</v>
      </c>
      <c r="W108" s="2" t="s">
        <v>58</v>
      </c>
      <c r="X108" s="2" t="s">
        <v>58</v>
      </c>
      <c r="Y108" s="23"/>
      <c r="Z108" s="23"/>
      <c r="AA108" s="23"/>
      <c r="AB108" s="69" t="s">
        <v>59</v>
      </c>
      <c r="AC108" s="2" t="s">
        <v>57</v>
      </c>
      <c r="AD108" s="22"/>
      <c r="AE108" s="2" t="s">
        <v>57</v>
      </c>
      <c r="AF108" s="22"/>
      <c r="AG108" s="22"/>
      <c r="AH108" s="10" t="s">
        <v>1009</v>
      </c>
      <c r="AI108" s="19" t="s">
        <v>920</v>
      </c>
      <c r="AJ108" s="10"/>
      <c r="AK108" s="21" t="s">
        <v>908</v>
      </c>
      <c r="AL108" s="21" t="s">
        <v>909</v>
      </c>
      <c r="AM108" s="13" t="s">
        <v>910</v>
      </c>
      <c r="AN108" s="10" t="s">
        <v>2184</v>
      </c>
      <c r="AO108" s="12">
        <v>45471</v>
      </c>
      <c r="AP108" s="10" t="s">
        <v>289</v>
      </c>
      <c r="AQ108" s="10">
        <v>0.55000000000000004</v>
      </c>
      <c r="AR108" s="10"/>
      <c r="AS108" s="10">
        <v>60</v>
      </c>
      <c r="AT108" s="10">
        <v>33</v>
      </c>
      <c r="AU108" s="10"/>
      <c r="AV108" s="12">
        <v>45650</v>
      </c>
      <c r="AW108" s="10">
        <v>0.06</v>
      </c>
      <c r="AX108" s="10">
        <v>1.7312499999999999E-3</v>
      </c>
      <c r="AY108" s="10">
        <v>5.54</v>
      </c>
      <c r="AZ108" s="10" t="s">
        <v>920</v>
      </c>
      <c r="BA108" s="10"/>
      <c r="BB108" s="10"/>
      <c r="BC108" s="10" t="s">
        <v>920</v>
      </c>
      <c r="BD108" s="10" t="s">
        <v>920</v>
      </c>
    </row>
    <row r="109" spans="1:56" ht="120" customHeight="1" x14ac:dyDescent="0.25">
      <c r="A109" s="2">
        <v>108</v>
      </c>
      <c r="B109" s="2" t="s">
        <v>911</v>
      </c>
      <c r="C109" s="2">
        <v>0.78900000000000003</v>
      </c>
      <c r="D109" s="2">
        <f t="shared" ca="1" si="1"/>
        <v>126</v>
      </c>
      <c r="E109" s="2"/>
      <c r="F109" s="2"/>
      <c r="G109" s="22" t="s">
        <v>912</v>
      </c>
      <c r="H109" s="22" t="s">
        <v>913</v>
      </c>
      <c r="I109" s="22" t="s">
        <v>914</v>
      </c>
      <c r="J109" s="22" t="s">
        <v>915</v>
      </c>
      <c r="K109" s="22" t="s">
        <v>916</v>
      </c>
      <c r="L109" s="22" t="s">
        <v>917</v>
      </c>
      <c r="M109" s="22" t="s">
        <v>918</v>
      </c>
      <c r="N109" s="22" t="s">
        <v>919</v>
      </c>
      <c r="O109" s="22"/>
      <c r="P109" s="2" t="s">
        <v>58</v>
      </c>
      <c r="Q109" s="2" t="s">
        <v>57</v>
      </c>
      <c r="R109" s="2" t="s">
        <v>57</v>
      </c>
      <c r="S109" s="2" t="s">
        <v>57</v>
      </c>
      <c r="T109" s="2" t="s">
        <v>58</v>
      </c>
      <c r="U109" s="2" t="s">
        <v>58</v>
      </c>
      <c r="V109" s="2" t="s">
        <v>58</v>
      </c>
      <c r="W109" s="2" t="s">
        <v>57</v>
      </c>
      <c r="X109" s="2" t="s">
        <v>58</v>
      </c>
      <c r="Y109" s="23"/>
      <c r="Z109" s="23"/>
      <c r="AA109" s="23"/>
      <c r="AB109" s="69" t="s">
        <v>59</v>
      </c>
      <c r="AC109" s="2" t="s">
        <v>57</v>
      </c>
      <c r="AD109" s="22">
        <v>0</v>
      </c>
      <c r="AE109" s="2" t="s">
        <v>57</v>
      </c>
      <c r="AF109" s="22" t="s">
        <v>70</v>
      </c>
      <c r="AG109" s="22"/>
      <c r="AH109" s="10" t="s">
        <v>1009</v>
      </c>
      <c r="AI109" s="19" t="s">
        <v>920</v>
      </c>
      <c r="AJ109" s="10"/>
      <c r="AK109" s="21" t="s">
        <v>921</v>
      </c>
      <c r="AL109" s="21" t="s">
        <v>922</v>
      </c>
      <c r="AM109" s="13" t="s">
        <v>923</v>
      </c>
      <c r="AN109" s="10" t="s">
        <v>130</v>
      </c>
      <c r="AO109" s="12">
        <v>45384</v>
      </c>
      <c r="AP109" s="10" t="s">
        <v>289</v>
      </c>
      <c r="AQ109" s="10">
        <v>0.55000000000000004</v>
      </c>
      <c r="AR109" s="10"/>
      <c r="AS109" s="10">
        <v>264</v>
      </c>
      <c r="AT109" s="10">
        <v>145.19999999999999</v>
      </c>
      <c r="AU109" s="10"/>
      <c r="AV109" s="12">
        <v>45566</v>
      </c>
      <c r="AW109" s="10">
        <v>0.04</v>
      </c>
      <c r="AX109" s="10"/>
      <c r="AY109" s="10"/>
      <c r="AZ109" s="10" t="s">
        <v>2075</v>
      </c>
      <c r="BA109" s="10" t="s">
        <v>70</v>
      </c>
      <c r="BB109" s="10" t="s">
        <v>70</v>
      </c>
      <c r="BC109" s="10" t="s">
        <v>70</v>
      </c>
      <c r="BD109" s="10" t="s">
        <v>920</v>
      </c>
    </row>
    <row r="110" spans="1:56" ht="120" customHeight="1" x14ac:dyDescent="0.25">
      <c r="A110" s="2">
        <v>109</v>
      </c>
      <c r="B110" s="2" t="s">
        <v>924</v>
      </c>
      <c r="C110" s="2">
        <v>0.24</v>
      </c>
      <c r="D110" s="2">
        <f t="shared" ca="1" si="1"/>
        <v>92</v>
      </c>
      <c r="E110" s="2"/>
      <c r="F110" s="2"/>
      <c r="G110" s="22" t="s">
        <v>925</v>
      </c>
      <c r="H110" s="22" t="s">
        <v>926</v>
      </c>
      <c r="I110" s="22" t="s">
        <v>927</v>
      </c>
      <c r="J110" s="22" t="s">
        <v>927</v>
      </c>
      <c r="K110" s="22" t="s">
        <v>928</v>
      </c>
      <c r="L110" s="22" t="s">
        <v>929</v>
      </c>
      <c r="M110" s="22" t="s">
        <v>930</v>
      </c>
      <c r="N110" s="22" t="s">
        <v>931</v>
      </c>
      <c r="O110" s="22"/>
      <c r="P110" s="2" t="s">
        <v>58</v>
      </c>
      <c r="Q110" s="2" t="s">
        <v>57</v>
      </c>
      <c r="R110" s="2" t="s">
        <v>57</v>
      </c>
      <c r="S110" s="2" t="s">
        <v>58</v>
      </c>
      <c r="T110" s="2" t="s">
        <v>58</v>
      </c>
      <c r="U110" s="2" t="s">
        <v>58</v>
      </c>
      <c r="V110" s="2" t="s">
        <v>58</v>
      </c>
      <c r="W110" s="2" t="s">
        <v>58</v>
      </c>
      <c r="X110" s="2" t="s">
        <v>58</v>
      </c>
      <c r="Y110" s="23"/>
      <c r="Z110" s="23"/>
      <c r="AA110" s="23"/>
      <c r="AB110" s="69" t="s">
        <v>59</v>
      </c>
      <c r="AC110" s="2" t="s">
        <v>57</v>
      </c>
      <c r="AD110" s="22" t="s">
        <v>70</v>
      </c>
      <c r="AE110" s="2" t="s">
        <v>58</v>
      </c>
      <c r="AF110" s="22"/>
      <c r="AG110" s="22"/>
      <c r="AH110" s="10" t="s">
        <v>1009</v>
      </c>
      <c r="AI110" s="18" t="s">
        <v>68</v>
      </c>
      <c r="AJ110" s="10"/>
      <c r="AK110" s="21" t="s">
        <v>2185</v>
      </c>
      <c r="AL110" s="21" t="s">
        <v>70</v>
      </c>
      <c r="AM110" s="13" t="s">
        <v>70</v>
      </c>
      <c r="AN110" s="10" t="s">
        <v>70</v>
      </c>
      <c r="AO110" s="12" t="s">
        <v>70</v>
      </c>
      <c r="AP110" s="10" t="s">
        <v>289</v>
      </c>
      <c r="AQ110" s="10">
        <v>1</v>
      </c>
      <c r="AR110" s="10"/>
      <c r="AS110" s="10">
        <v>31.3</v>
      </c>
      <c r="AT110" s="10">
        <v>31.3</v>
      </c>
      <c r="AU110" s="10"/>
      <c r="AV110" s="12"/>
      <c r="AW110" s="10">
        <v>0.8</v>
      </c>
      <c r="AX110" s="10"/>
      <c r="AY110" s="10"/>
      <c r="AZ110" s="10" t="s">
        <v>920</v>
      </c>
      <c r="BA110" s="10"/>
      <c r="BB110" s="10"/>
      <c r="BC110" s="10"/>
      <c r="BD110" s="10" t="s">
        <v>68</v>
      </c>
    </row>
    <row r="111" spans="1:56" ht="120" customHeight="1" x14ac:dyDescent="0.25">
      <c r="A111" s="2">
        <v>110</v>
      </c>
      <c r="B111" s="2" t="s">
        <v>932</v>
      </c>
      <c r="C111" s="2">
        <v>0.28799999999999998</v>
      </c>
      <c r="D111" s="2">
        <f t="shared" ca="1" si="1"/>
        <v>141</v>
      </c>
      <c r="E111" s="2"/>
      <c r="F111" s="2"/>
      <c r="G111" s="22" t="s">
        <v>933</v>
      </c>
      <c r="H111" s="22" t="s">
        <v>934</v>
      </c>
      <c r="I111" s="22" t="s">
        <v>935</v>
      </c>
      <c r="J111" s="22" t="s">
        <v>935</v>
      </c>
      <c r="K111" s="22" t="s">
        <v>936</v>
      </c>
      <c r="L111" s="22" t="s">
        <v>937</v>
      </c>
      <c r="M111" s="22" t="s">
        <v>106</v>
      </c>
      <c r="N111" s="22" t="s">
        <v>938</v>
      </c>
      <c r="O111" s="22"/>
      <c r="P111" s="2" t="s">
        <v>58</v>
      </c>
      <c r="Q111" s="2" t="s">
        <v>57</v>
      </c>
      <c r="R111" s="2" t="s">
        <v>57</v>
      </c>
      <c r="S111" s="2" t="s">
        <v>58</v>
      </c>
      <c r="T111" s="2" t="s">
        <v>58</v>
      </c>
      <c r="U111" s="2" t="s">
        <v>58</v>
      </c>
      <c r="V111" s="2" t="s">
        <v>58</v>
      </c>
      <c r="W111" s="2" t="s">
        <v>58</v>
      </c>
      <c r="X111" s="2" t="s">
        <v>58</v>
      </c>
      <c r="Y111" s="23"/>
      <c r="Z111" s="23"/>
      <c r="AA111" s="23"/>
      <c r="AB111" s="69" t="s">
        <v>59</v>
      </c>
      <c r="AC111" s="2" t="s">
        <v>57</v>
      </c>
      <c r="AD111" s="22" t="s">
        <v>70</v>
      </c>
      <c r="AE111" s="2" t="s">
        <v>58</v>
      </c>
      <c r="AF111" s="22"/>
      <c r="AG111" s="22"/>
      <c r="AH111" s="10" t="s">
        <v>1009</v>
      </c>
      <c r="AI111" s="18" t="s">
        <v>68</v>
      </c>
      <c r="AJ111" s="10"/>
      <c r="AK111" s="21" t="s">
        <v>2186</v>
      </c>
      <c r="AL111" s="21" t="s">
        <v>70</v>
      </c>
      <c r="AM111" s="13" t="s">
        <v>70</v>
      </c>
      <c r="AN111" s="10" t="s">
        <v>70</v>
      </c>
      <c r="AO111" s="12" t="s">
        <v>70</v>
      </c>
      <c r="AP111" s="10" t="s">
        <v>289</v>
      </c>
      <c r="AQ111" s="10">
        <v>1</v>
      </c>
      <c r="AR111" s="10">
        <v>40500</v>
      </c>
      <c r="AS111" s="10">
        <v>42.17</v>
      </c>
      <c r="AT111" s="10">
        <v>42.17</v>
      </c>
      <c r="AU111" s="10"/>
      <c r="AV111" s="12"/>
      <c r="AW111" s="10">
        <v>2</v>
      </c>
      <c r="AX111" s="10"/>
      <c r="AY111" s="10"/>
      <c r="AZ111" s="10" t="s">
        <v>920</v>
      </c>
      <c r="BA111" s="10"/>
      <c r="BB111" s="10"/>
      <c r="BC111" s="10"/>
      <c r="BD111" s="10" t="s">
        <v>68</v>
      </c>
    </row>
    <row r="112" spans="1:56" ht="120" customHeight="1" x14ac:dyDescent="0.25">
      <c r="A112" s="2">
        <v>111</v>
      </c>
      <c r="B112" s="2" t="s">
        <v>939</v>
      </c>
      <c r="C112" s="2">
        <v>0.22320000000000001</v>
      </c>
      <c r="D112" s="2">
        <f t="shared" ca="1" si="1"/>
        <v>67</v>
      </c>
      <c r="E112" s="2"/>
      <c r="F112" s="2"/>
      <c r="G112" s="22" t="s">
        <v>940</v>
      </c>
      <c r="H112" s="22" t="s">
        <v>941</v>
      </c>
      <c r="I112" s="22" t="s">
        <v>942</v>
      </c>
      <c r="J112" s="22" t="s">
        <v>942</v>
      </c>
      <c r="K112" s="22" t="s">
        <v>943</v>
      </c>
      <c r="L112" s="22" t="s">
        <v>944</v>
      </c>
      <c r="M112" s="22" t="s">
        <v>106</v>
      </c>
      <c r="N112" s="22" t="s">
        <v>945</v>
      </c>
      <c r="O112" s="22"/>
      <c r="P112" s="2" t="s">
        <v>58</v>
      </c>
      <c r="Q112" s="2" t="s">
        <v>57</v>
      </c>
      <c r="R112" s="2" t="s">
        <v>57</v>
      </c>
      <c r="S112" s="2" t="s">
        <v>58</v>
      </c>
      <c r="T112" s="2" t="s">
        <v>58</v>
      </c>
      <c r="U112" s="2" t="s">
        <v>58</v>
      </c>
      <c r="V112" s="2" t="s">
        <v>58</v>
      </c>
      <c r="W112" s="2" t="s">
        <v>58</v>
      </c>
      <c r="X112" s="2" t="s">
        <v>57</v>
      </c>
      <c r="Y112" s="23"/>
      <c r="Z112" s="23"/>
      <c r="AA112" s="23"/>
      <c r="AB112" s="69" t="s">
        <v>59</v>
      </c>
      <c r="AC112" s="2" t="s">
        <v>57</v>
      </c>
      <c r="AD112" s="22" t="s">
        <v>70</v>
      </c>
      <c r="AE112" s="2" t="s">
        <v>58</v>
      </c>
      <c r="AF112" s="22"/>
      <c r="AG112" s="22"/>
      <c r="AH112" s="10" t="s">
        <v>1009</v>
      </c>
      <c r="AI112" s="18" t="s">
        <v>68</v>
      </c>
      <c r="AJ112" s="10"/>
      <c r="AK112" s="21" t="s">
        <v>2187</v>
      </c>
      <c r="AL112" s="21" t="s">
        <v>2152</v>
      </c>
      <c r="AM112" s="13" t="s">
        <v>158</v>
      </c>
      <c r="AN112" s="10" t="s">
        <v>2122</v>
      </c>
      <c r="AO112" s="12">
        <v>45334</v>
      </c>
      <c r="AP112" s="10" t="s">
        <v>289</v>
      </c>
      <c r="AQ112" s="10">
        <v>1</v>
      </c>
      <c r="AR112" s="10"/>
      <c r="AS112" s="10">
        <v>30.8</v>
      </c>
      <c r="AT112" s="10">
        <v>30.8</v>
      </c>
      <c r="AU112" s="10"/>
      <c r="AV112" s="12"/>
      <c r="AW112" s="10">
        <v>1.86</v>
      </c>
      <c r="AX112" s="10"/>
      <c r="AY112" s="10"/>
      <c r="AZ112" s="10" t="s">
        <v>920</v>
      </c>
      <c r="BA112" s="10"/>
      <c r="BB112" s="10"/>
      <c r="BC112" s="10"/>
      <c r="BD112" s="10" t="s">
        <v>68</v>
      </c>
    </row>
    <row r="113" spans="1:56" ht="120" customHeight="1" x14ac:dyDescent="0.25">
      <c r="A113" s="2">
        <v>112</v>
      </c>
      <c r="B113" s="2" t="s">
        <v>946</v>
      </c>
      <c r="C113" s="2">
        <v>0.2601</v>
      </c>
      <c r="D113" s="2">
        <f t="shared" ca="1" si="1"/>
        <v>101</v>
      </c>
      <c r="E113" s="2"/>
      <c r="F113" s="2"/>
      <c r="G113" s="22" t="s">
        <v>947</v>
      </c>
      <c r="H113" s="22" t="s">
        <v>948</v>
      </c>
      <c r="I113" s="22" t="s">
        <v>949</v>
      </c>
      <c r="J113" s="22" t="s">
        <v>949</v>
      </c>
      <c r="K113" s="22" t="s">
        <v>950</v>
      </c>
      <c r="L113" s="22" t="s">
        <v>951</v>
      </c>
      <c r="M113" s="22" t="s">
        <v>106</v>
      </c>
      <c r="N113" s="22" t="s">
        <v>952</v>
      </c>
      <c r="O113" s="22"/>
      <c r="P113" s="2" t="s">
        <v>58</v>
      </c>
      <c r="Q113" s="2" t="s">
        <v>57</v>
      </c>
      <c r="R113" s="2" t="s">
        <v>57</v>
      </c>
      <c r="S113" s="2" t="s">
        <v>58</v>
      </c>
      <c r="T113" s="2" t="s">
        <v>58</v>
      </c>
      <c r="U113" s="2" t="s">
        <v>58</v>
      </c>
      <c r="V113" s="2" t="s">
        <v>58</v>
      </c>
      <c r="W113" s="2" t="s">
        <v>58</v>
      </c>
      <c r="X113" s="2" t="s">
        <v>57</v>
      </c>
      <c r="Y113" s="23"/>
      <c r="Z113" s="23"/>
      <c r="AA113" s="23"/>
      <c r="AB113" s="69" t="s">
        <v>59</v>
      </c>
      <c r="AC113" s="2" t="s">
        <v>57</v>
      </c>
      <c r="AD113" s="22" t="s">
        <v>70</v>
      </c>
      <c r="AE113" s="2" t="s">
        <v>58</v>
      </c>
      <c r="AF113" s="22"/>
      <c r="AG113" s="22"/>
      <c r="AH113" s="10" t="s">
        <v>1009</v>
      </c>
      <c r="AI113" s="18" t="s">
        <v>68</v>
      </c>
      <c r="AJ113" s="10"/>
      <c r="AK113" s="21" t="s">
        <v>2188</v>
      </c>
      <c r="AL113" s="21" t="s">
        <v>70</v>
      </c>
      <c r="AM113" s="13" t="s">
        <v>70</v>
      </c>
      <c r="AN113" s="10" t="s">
        <v>70</v>
      </c>
      <c r="AO113" s="12" t="s">
        <v>70</v>
      </c>
      <c r="AP113" s="10" t="s">
        <v>289</v>
      </c>
      <c r="AQ113" s="10"/>
      <c r="AR113" s="10"/>
      <c r="AS113" s="10">
        <v>37.799999999999997</v>
      </c>
      <c r="AT113" s="10"/>
      <c r="AU113" s="10"/>
      <c r="AV113" s="12"/>
      <c r="AW113" s="10">
        <v>1.5</v>
      </c>
      <c r="AX113" s="10"/>
      <c r="AY113" s="10"/>
      <c r="AZ113" s="10" t="s">
        <v>68</v>
      </c>
      <c r="BA113" s="10" t="s">
        <v>70</v>
      </c>
      <c r="BB113" s="10" t="s">
        <v>70</v>
      </c>
      <c r="BC113" s="10" t="s">
        <v>70</v>
      </c>
      <c r="BD113" s="10" t="s">
        <v>68</v>
      </c>
    </row>
    <row r="114" spans="1:56" ht="120" customHeight="1" x14ac:dyDescent="0.25">
      <c r="A114" s="2">
        <v>113</v>
      </c>
      <c r="B114" s="2" t="s">
        <v>953</v>
      </c>
      <c r="C114" s="2">
        <v>0</v>
      </c>
      <c r="D114" s="2">
        <f t="shared" ca="1" si="1"/>
        <v>133</v>
      </c>
      <c r="E114" s="2"/>
      <c r="F114" s="2"/>
      <c r="G114" s="22" t="s">
        <v>954</v>
      </c>
      <c r="H114" s="22" t="s">
        <v>955</v>
      </c>
      <c r="I114" s="22" t="s">
        <v>956</v>
      </c>
      <c r="J114" s="22" t="s">
        <v>956</v>
      </c>
      <c r="K114" s="22" t="s">
        <v>957</v>
      </c>
      <c r="L114" s="22" t="s">
        <v>958</v>
      </c>
      <c r="M114" s="22" t="s">
        <v>959</v>
      </c>
      <c r="N114" s="22" t="s">
        <v>960</v>
      </c>
      <c r="O114" s="22"/>
      <c r="P114" s="2" t="s">
        <v>58</v>
      </c>
      <c r="Q114" s="2" t="s">
        <v>57</v>
      </c>
      <c r="R114" s="2" t="s">
        <v>57</v>
      </c>
      <c r="S114" s="2" t="s">
        <v>58</v>
      </c>
      <c r="T114" s="2" t="s">
        <v>58</v>
      </c>
      <c r="U114" s="2" t="s">
        <v>58</v>
      </c>
      <c r="V114" s="2" t="s">
        <v>58</v>
      </c>
      <c r="W114" s="2" t="s">
        <v>58</v>
      </c>
      <c r="X114" s="2" t="s">
        <v>58</v>
      </c>
      <c r="Y114" s="23"/>
      <c r="Z114" s="23"/>
      <c r="AA114" s="23"/>
      <c r="AB114" s="69" t="s">
        <v>59</v>
      </c>
      <c r="AC114" s="2" t="s">
        <v>57</v>
      </c>
      <c r="AD114" s="22" t="s">
        <v>70</v>
      </c>
      <c r="AE114" s="2" t="s">
        <v>57</v>
      </c>
      <c r="AF114" s="22" t="s">
        <v>70</v>
      </c>
      <c r="AG114" s="22"/>
      <c r="AH114" s="10">
        <v>4</v>
      </c>
      <c r="AI114" s="20" t="s">
        <v>324</v>
      </c>
      <c r="AJ114" s="10"/>
      <c r="AK114" s="21"/>
      <c r="AL114" s="21"/>
      <c r="AM114" s="13"/>
      <c r="AN114" s="10"/>
      <c r="AO114" s="12"/>
      <c r="AP114" s="10"/>
      <c r="AQ114" s="10"/>
      <c r="AR114" s="10"/>
      <c r="AS114" s="10"/>
      <c r="AT114" s="10"/>
      <c r="AU114" s="10"/>
      <c r="AV114" s="12"/>
      <c r="AW114" s="10"/>
      <c r="AX114" s="10"/>
      <c r="AY114" s="10"/>
      <c r="AZ114" s="10"/>
      <c r="BA114" s="10"/>
      <c r="BB114" s="10"/>
      <c r="BC114" s="10"/>
      <c r="BD114" s="10"/>
    </row>
    <row r="115" spans="1:56" ht="120" customHeight="1" x14ac:dyDescent="0.25">
      <c r="A115" s="2">
        <v>114</v>
      </c>
      <c r="B115" s="2" t="s">
        <v>961</v>
      </c>
      <c r="C115" s="2">
        <v>1.6E-2</v>
      </c>
      <c r="D115" s="2">
        <f t="shared" ca="1" si="1"/>
        <v>75</v>
      </c>
      <c r="E115" s="2"/>
      <c r="F115" s="2"/>
      <c r="G115" s="22" t="s">
        <v>962</v>
      </c>
      <c r="H115" s="22" t="s">
        <v>963</v>
      </c>
      <c r="I115" s="22" t="s">
        <v>964</v>
      </c>
      <c r="J115" s="22" t="s">
        <v>965</v>
      </c>
      <c r="K115" s="22" t="s">
        <v>966</v>
      </c>
      <c r="L115" s="22" t="s">
        <v>967</v>
      </c>
      <c r="M115" s="22" t="s">
        <v>106</v>
      </c>
      <c r="N115" s="22" t="s">
        <v>968</v>
      </c>
      <c r="O115" s="22"/>
      <c r="P115" s="2" t="s">
        <v>57</v>
      </c>
      <c r="Q115" s="2" t="s">
        <v>57</v>
      </c>
      <c r="R115" s="2" t="s">
        <v>57</v>
      </c>
      <c r="S115" s="2" t="s">
        <v>58</v>
      </c>
      <c r="T115" s="2" t="s">
        <v>58</v>
      </c>
      <c r="U115" s="2" t="s">
        <v>58</v>
      </c>
      <c r="V115" s="2" t="s">
        <v>58</v>
      </c>
      <c r="W115" s="2" t="s">
        <v>58</v>
      </c>
      <c r="X115" s="2" t="s">
        <v>57</v>
      </c>
      <c r="Y115" s="23"/>
      <c r="Z115" s="23"/>
      <c r="AA115" s="23"/>
      <c r="AB115" s="69" t="s">
        <v>59</v>
      </c>
      <c r="AC115" s="2" t="s">
        <v>57</v>
      </c>
      <c r="AD115" s="22" t="s">
        <v>70</v>
      </c>
      <c r="AE115" s="2" t="s">
        <v>58</v>
      </c>
      <c r="AF115" s="22"/>
      <c r="AG115" s="22"/>
      <c r="AH115" s="10" t="s">
        <v>1009</v>
      </c>
      <c r="AI115" s="20" t="s">
        <v>324</v>
      </c>
      <c r="AJ115" s="10"/>
      <c r="AK115" s="21"/>
      <c r="AL115" s="21"/>
      <c r="AM115" s="13"/>
      <c r="AN115" s="10"/>
      <c r="AO115" s="12"/>
      <c r="AP115" s="10"/>
      <c r="AQ115" s="10"/>
      <c r="AR115" s="10"/>
      <c r="AS115" s="10"/>
      <c r="AT115" s="10"/>
      <c r="AU115" s="10"/>
      <c r="AV115" s="12"/>
      <c r="AW115" s="10"/>
      <c r="AX115" s="10"/>
      <c r="AY115" s="10"/>
      <c r="AZ115" s="10"/>
      <c r="BA115" s="10"/>
      <c r="BB115" s="10"/>
      <c r="BC115" s="10"/>
      <c r="BD115" s="10"/>
    </row>
    <row r="116" spans="1:56" ht="120" customHeight="1" x14ac:dyDescent="0.25">
      <c r="A116" s="2">
        <v>115</v>
      </c>
      <c r="B116" s="2" t="s">
        <v>969</v>
      </c>
      <c r="C116" s="2">
        <v>0.10421999999999999</v>
      </c>
      <c r="D116" s="2">
        <f t="shared" ca="1" si="1"/>
        <v>58</v>
      </c>
      <c r="E116" s="2"/>
      <c r="F116" s="2"/>
      <c r="G116" s="22" t="s">
        <v>970</v>
      </c>
      <c r="H116" s="22" t="s">
        <v>971</v>
      </c>
      <c r="I116" s="22" t="s">
        <v>972</v>
      </c>
      <c r="J116" s="22" t="s">
        <v>972</v>
      </c>
      <c r="K116" s="22" t="s">
        <v>973</v>
      </c>
      <c r="L116" s="22" t="s">
        <v>974</v>
      </c>
      <c r="M116" s="22" t="s">
        <v>106</v>
      </c>
      <c r="N116" s="22" t="s">
        <v>975</v>
      </c>
      <c r="O116" s="22"/>
      <c r="P116" s="2" t="s">
        <v>58</v>
      </c>
      <c r="Q116" s="2" t="s">
        <v>57</v>
      </c>
      <c r="R116" s="2" t="s">
        <v>57</v>
      </c>
      <c r="S116" s="2" t="s">
        <v>58</v>
      </c>
      <c r="T116" s="2" t="s">
        <v>58</v>
      </c>
      <c r="U116" s="2" t="s">
        <v>58</v>
      </c>
      <c r="V116" s="2" t="s">
        <v>58</v>
      </c>
      <c r="W116" s="2" t="s">
        <v>58</v>
      </c>
      <c r="X116" s="2" t="s">
        <v>57</v>
      </c>
      <c r="Y116" s="23"/>
      <c r="Z116" s="23"/>
      <c r="AA116" s="23"/>
      <c r="AB116" s="69" t="s">
        <v>59</v>
      </c>
      <c r="AC116" s="2" t="s">
        <v>58</v>
      </c>
      <c r="AD116" s="22"/>
      <c r="AE116" s="2" t="s">
        <v>57</v>
      </c>
      <c r="AF116" s="22" t="s">
        <v>70</v>
      </c>
      <c r="AG116" s="22"/>
      <c r="AH116" s="10" t="s">
        <v>1009</v>
      </c>
      <c r="AI116" s="20" t="s">
        <v>324</v>
      </c>
      <c r="AJ116" s="10"/>
      <c r="AK116" s="21"/>
      <c r="AL116" s="21"/>
      <c r="AM116" s="13"/>
      <c r="AN116" s="10"/>
      <c r="AO116" s="12"/>
      <c r="AP116" s="10"/>
      <c r="AQ116" s="10"/>
      <c r="AR116" s="10"/>
      <c r="AS116" s="10"/>
      <c r="AT116" s="10"/>
      <c r="AU116" s="10"/>
      <c r="AV116" s="12"/>
      <c r="AW116" s="10"/>
      <c r="AX116" s="10"/>
      <c r="AY116" s="10"/>
      <c r="AZ116" s="10"/>
      <c r="BA116" s="10"/>
      <c r="BB116" s="10"/>
      <c r="BC116" s="10"/>
      <c r="BD116" s="10"/>
    </row>
    <row r="117" spans="1:56" ht="120" customHeight="1" x14ac:dyDescent="0.25">
      <c r="A117" s="2">
        <v>116</v>
      </c>
      <c r="B117" s="2" t="s">
        <v>976</v>
      </c>
      <c r="C117" s="2">
        <v>3.3079999999999998E-2</v>
      </c>
      <c r="D117" s="2">
        <f t="shared" ca="1" si="1"/>
        <v>67</v>
      </c>
      <c r="E117" s="2"/>
      <c r="F117" s="2"/>
      <c r="G117" s="22" t="s">
        <v>977</v>
      </c>
      <c r="H117" s="22" t="s">
        <v>978</v>
      </c>
      <c r="I117" s="22" t="s">
        <v>979</v>
      </c>
      <c r="J117" s="22" t="s">
        <v>979</v>
      </c>
      <c r="K117" s="22" t="s">
        <v>980</v>
      </c>
      <c r="L117" s="22" t="s">
        <v>981</v>
      </c>
      <c r="M117" s="22" t="s">
        <v>106</v>
      </c>
      <c r="N117" s="22" t="s">
        <v>982</v>
      </c>
      <c r="O117" s="22"/>
      <c r="P117" s="2" t="s">
        <v>58</v>
      </c>
      <c r="Q117" s="2" t="s">
        <v>57</v>
      </c>
      <c r="R117" s="2" t="s">
        <v>57</v>
      </c>
      <c r="S117" s="2" t="s">
        <v>58</v>
      </c>
      <c r="T117" s="2" t="s">
        <v>58</v>
      </c>
      <c r="U117" s="2" t="s">
        <v>58</v>
      </c>
      <c r="V117" s="2" t="s">
        <v>58</v>
      </c>
      <c r="W117" s="2" t="s">
        <v>58</v>
      </c>
      <c r="X117" s="2" t="s">
        <v>57</v>
      </c>
      <c r="Y117" s="23"/>
      <c r="Z117" s="23"/>
      <c r="AA117" s="23"/>
      <c r="AB117" s="69" t="s">
        <v>59</v>
      </c>
      <c r="AC117" s="2" t="s">
        <v>58</v>
      </c>
      <c r="AD117" s="22"/>
      <c r="AE117" s="2" t="s">
        <v>57</v>
      </c>
      <c r="AF117" s="22" t="s">
        <v>70</v>
      </c>
      <c r="AG117" s="22"/>
      <c r="AH117" s="10" t="s">
        <v>1009</v>
      </c>
      <c r="AI117" s="20" t="s">
        <v>324</v>
      </c>
      <c r="AJ117" s="10"/>
      <c r="AK117" s="21"/>
      <c r="AL117" s="21"/>
      <c r="AM117" s="13"/>
      <c r="AN117" s="10"/>
      <c r="AO117" s="12"/>
      <c r="AP117" s="10"/>
      <c r="AQ117" s="10"/>
      <c r="AR117" s="10"/>
      <c r="AS117" s="10"/>
      <c r="AT117" s="10"/>
      <c r="AU117" s="10"/>
      <c r="AV117" s="12"/>
      <c r="AW117" s="10"/>
      <c r="AX117" s="10"/>
      <c r="AY117" s="10"/>
      <c r="AZ117" s="10"/>
      <c r="BA117" s="10"/>
      <c r="BB117" s="10"/>
      <c r="BC117" s="10"/>
      <c r="BD117" s="10"/>
    </row>
    <row r="118" spans="1:56" ht="120" customHeight="1" x14ac:dyDescent="0.25">
      <c r="A118" s="2">
        <v>117</v>
      </c>
      <c r="B118" s="2" t="s">
        <v>983</v>
      </c>
      <c r="C118" s="2">
        <v>2.4160000000000001E-2</v>
      </c>
      <c r="D118" s="2">
        <f t="shared" ca="1" si="1"/>
        <v>132</v>
      </c>
      <c r="E118" s="2"/>
      <c r="F118" s="2"/>
      <c r="G118" s="22" t="s">
        <v>984</v>
      </c>
      <c r="H118" s="22" t="s">
        <v>985</v>
      </c>
      <c r="I118" s="22" t="s">
        <v>986</v>
      </c>
      <c r="J118" s="22" t="s">
        <v>986</v>
      </c>
      <c r="K118" s="22" t="s">
        <v>987</v>
      </c>
      <c r="L118" s="22" t="s">
        <v>988</v>
      </c>
      <c r="M118" s="22" t="s">
        <v>106</v>
      </c>
      <c r="N118" s="22" t="s">
        <v>989</v>
      </c>
      <c r="O118" s="22"/>
      <c r="P118" s="2" t="s">
        <v>58</v>
      </c>
      <c r="Q118" s="2" t="s">
        <v>57</v>
      </c>
      <c r="R118" s="2" t="s">
        <v>57</v>
      </c>
      <c r="S118" s="2" t="s">
        <v>57</v>
      </c>
      <c r="T118" s="2" t="s">
        <v>58</v>
      </c>
      <c r="U118" s="2" t="s">
        <v>58</v>
      </c>
      <c r="V118" s="2" t="s">
        <v>58</v>
      </c>
      <c r="W118" s="2" t="s">
        <v>58</v>
      </c>
      <c r="X118" s="2" t="s">
        <v>57</v>
      </c>
      <c r="Y118" s="23"/>
      <c r="Z118" s="23"/>
      <c r="AA118" s="23"/>
      <c r="AB118" s="69" t="s">
        <v>59</v>
      </c>
      <c r="AC118" s="2" t="s">
        <v>58</v>
      </c>
      <c r="AD118" s="22"/>
      <c r="AE118" s="2" t="s">
        <v>57</v>
      </c>
      <c r="AF118" s="22" t="s">
        <v>70</v>
      </c>
      <c r="AG118" s="22"/>
      <c r="AH118" s="10" t="s">
        <v>1009</v>
      </c>
      <c r="AI118" s="20" t="s">
        <v>324</v>
      </c>
      <c r="AJ118" s="10"/>
      <c r="AK118" s="21"/>
      <c r="AL118" s="21"/>
      <c r="AM118" s="13"/>
      <c r="AN118" s="10"/>
      <c r="AO118" s="12"/>
      <c r="AP118" s="10"/>
      <c r="AQ118" s="10"/>
      <c r="AR118" s="10"/>
      <c r="AS118" s="10"/>
      <c r="AT118" s="10"/>
      <c r="AU118" s="10"/>
      <c r="AV118" s="12"/>
      <c r="AW118" s="10"/>
      <c r="AX118" s="10"/>
      <c r="AY118" s="10"/>
      <c r="AZ118" s="10"/>
      <c r="BA118" s="10"/>
      <c r="BB118" s="10"/>
      <c r="BC118" s="10"/>
      <c r="BD118" s="10"/>
    </row>
    <row r="119" spans="1:56" ht="120" customHeight="1" x14ac:dyDescent="0.25">
      <c r="A119" s="2">
        <v>118</v>
      </c>
      <c r="B119" s="2" t="s">
        <v>990</v>
      </c>
      <c r="C119" s="2">
        <v>1.2359999999999999E-2</v>
      </c>
      <c r="D119" s="2">
        <f t="shared" ca="1" si="1"/>
        <v>122</v>
      </c>
      <c r="E119" s="2"/>
      <c r="F119" s="2"/>
      <c r="G119" s="22" t="s">
        <v>991</v>
      </c>
      <c r="H119" s="22" t="s">
        <v>992</v>
      </c>
      <c r="I119" s="22" t="s">
        <v>637</v>
      </c>
      <c r="J119" s="22" t="s">
        <v>637</v>
      </c>
      <c r="K119" s="22" t="s">
        <v>993</v>
      </c>
      <c r="L119" s="22" t="s">
        <v>994</v>
      </c>
      <c r="M119" s="22" t="s">
        <v>106</v>
      </c>
      <c r="N119" s="22" t="s">
        <v>995</v>
      </c>
      <c r="O119" s="22"/>
      <c r="P119" s="2" t="s">
        <v>58</v>
      </c>
      <c r="Q119" s="2" t="s">
        <v>57</v>
      </c>
      <c r="R119" s="2" t="s">
        <v>57</v>
      </c>
      <c r="S119" s="2" t="s">
        <v>58</v>
      </c>
      <c r="T119" s="2" t="s">
        <v>58</v>
      </c>
      <c r="U119" s="2" t="s">
        <v>58</v>
      </c>
      <c r="V119" s="2" t="s">
        <v>58</v>
      </c>
      <c r="W119" s="2" t="s">
        <v>58</v>
      </c>
      <c r="X119" s="2" t="s">
        <v>57</v>
      </c>
      <c r="Y119" s="23"/>
      <c r="Z119" s="23"/>
      <c r="AA119" s="23"/>
      <c r="AB119" s="69" t="s">
        <v>59</v>
      </c>
      <c r="AC119" s="2" t="s">
        <v>57</v>
      </c>
      <c r="AD119" s="22" t="s">
        <v>70</v>
      </c>
      <c r="AE119" s="2" t="s">
        <v>58</v>
      </c>
      <c r="AF119" s="22"/>
      <c r="AG119" s="22"/>
      <c r="AH119" s="10" t="s">
        <v>1009</v>
      </c>
      <c r="AI119" s="20" t="s">
        <v>324</v>
      </c>
      <c r="AJ119" s="10"/>
      <c r="AK119" s="21"/>
      <c r="AL119" s="21"/>
      <c r="AM119" s="13"/>
      <c r="AN119" s="10"/>
      <c r="AO119" s="12"/>
      <c r="AP119" s="10"/>
      <c r="AQ119" s="10"/>
      <c r="AR119" s="10"/>
      <c r="AS119" s="10"/>
      <c r="AT119" s="10"/>
      <c r="AU119" s="10"/>
      <c r="AV119" s="12"/>
      <c r="AW119" s="10"/>
      <c r="AX119" s="10"/>
      <c r="AY119" s="10"/>
      <c r="AZ119" s="10"/>
      <c r="BA119" s="10"/>
      <c r="BB119" s="10"/>
      <c r="BC119" s="10"/>
      <c r="BD119" s="10"/>
    </row>
    <row r="120" spans="1:56" ht="120" customHeight="1" x14ac:dyDescent="0.25">
      <c r="A120" s="2">
        <v>119</v>
      </c>
      <c r="B120" s="2" t="s">
        <v>996</v>
      </c>
      <c r="C120" s="2">
        <v>1.6219999999999998E-2</v>
      </c>
      <c r="D120" s="2">
        <f t="shared" ca="1" si="1"/>
        <v>124</v>
      </c>
      <c r="E120" s="2"/>
      <c r="F120" s="2"/>
      <c r="G120" s="22" t="s">
        <v>997</v>
      </c>
      <c r="H120" s="22" t="s">
        <v>998</v>
      </c>
      <c r="I120" s="22" t="s">
        <v>637</v>
      </c>
      <c r="J120" s="22" t="s">
        <v>637</v>
      </c>
      <c r="K120" s="22" t="s">
        <v>999</v>
      </c>
      <c r="L120" s="22" t="s">
        <v>1000</v>
      </c>
      <c r="M120" s="22" t="s">
        <v>106</v>
      </c>
      <c r="N120" s="22" t="s">
        <v>1001</v>
      </c>
      <c r="O120" s="22"/>
      <c r="P120" s="2" t="s">
        <v>58</v>
      </c>
      <c r="Q120" s="2" t="s">
        <v>57</v>
      </c>
      <c r="R120" s="2" t="s">
        <v>57</v>
      </c>
      <c r="S120" s="2" t="s">
        <v>58</v>
      </c>
      <c r="T120" s="2" t="s">
        <v>58</v>
      </c>
      <c r="U120" s="2" t="s">
        <v>58</v>
      </c>
      <c r="V120" s="2" t="s">
        <v>58</v>
      </c>
      <c r="W120" s="2" t="s">
        <v>58</v>
      </c>
      <c r="X120" s="2" t="s">
        <v>57</v>
      </c>
      <c r="Y120" s="23"/>
      <c r="Z120" s="23"/>
      <c r="AA120" s="23"/>
      <c r="AB120" s="69" t="s">
        <v>59</v>
      </c>
      <c r="AC120" s="2" t="s">
        <v>58</v>
      </c>
      <c r="AD120" s="22"/>
      <c r="AE120" s="2" t="s">
        <v>57</v>
      </c>
      <c r="AF120" s="22" t="s">
        <v>70</v>
      </c>
      <c r="AG120" s="22"/>
      <c r="AH120" s="10" t="s">
        <v>1009</v>
      </c>
      <c r="AI120" s="20" t="s">
        <v>324</v>
      </c>
      <c r="AJ120" s="10"/>
      <c r="AK120" s="21"/>
      <c r="AL120" s="21"/>
      <c r="AM120" s="13"/>
      <c r="AN120" s="10"/>
      <c r="AO120" s="12"/>
      <c r="AP120" s="10"/>
      <c r="AQ120" s="10"/>
      <c r="AR120" s="10"/>
      <c r="AS120" s="10"/>
      <c r="AT120" s="10"/>
      <c r="AU120" s="10"/>
      <c r="AV120" s="12"/>
      <c r="AW120" s="10"/>
      <c r="AX120" s="10"/>
      <c r="AY120" s="10"/>
      <c r="AZ120" s="10"/>
      <c r="BA120" s="10"/>
      <c r="BB120" s="10"/>
      <c r="BC120" s="10"/>
      <c r="BD120" s="10"/>
    </row>
    <row r="121" spans="1:56" ht="120" customHeight="1" x14ac:dyDescent="0.25">
      <c r="A121" s="2">
        <v>120</v>
      </c>
      <c r="B121" s="2" t="s">
        <v>1002</v>
      </c>
      <c r="C121" s="2">
        <v>0</v>
      </c>
      <c r="D121" s="2">
        <f t="shared" ca="1" si="1"/>
        <v>145</v>
      </c>
      <c r="E121" s="2"/>
      <c r="F121" s="2"/>
      <c r="G121" s="22" t="s">
        <v>1003</v>
      </c>
      <c r="H121" s="22" t="s">
        <v>1004</v>
      </c>
      <c r="I121" s="22" t="s">
        <v>637</v>
      </c>
      <c r="J121" s="22" t="s">
        <v>637</v>
      </c>
      <c r="K121" s="22" t="s">
        <v>1005</v>
      </c>
      <c r="L121" s="22" t="s">
        <v>1006</v>
      </c>
      <c r="M121" s="22" t="s">
        <v>1007</v>
      </c>
      <c r="N121" s="22" t="s">
        <v>1008</v>
      </c>
      <c r="O121" s="22"/>
      <c r="P121" s="2" t="s">
        <v>58</v>
      </c>
      <c r="Q121" s="2" t="s">
        <v>57</v>
      </c>
      <c r="R121" s="2" t="s">
        <v>57</v>
      </c>
      <c r="S121" s="2" t="s">
        <v>58</v>
      </c>
      <c r="T121" s="2" t="s">
        <v>58</v>
      </c>
      <c r="U121" s="2" t="s">
        <v>58</v>
      </c>
      <c r="V121" s="2" t="s">
        <v>58</v>
      </c>
      <c r="W121" s="2" t="s">
        <v>57</v>
      </c>
      <c r="X121" s="2" t="s">
        <v>58</v>
      </c>
      <c r="Y121" s="23"/>
      <c r="Z121" s="23"/>
      <c r="AA121" s="23"/>
      <c r="AB121" s="69" t="s">
        <v>59</v>
      </c>
      <c r="AC121" s="2" t="s">
        <v>57</v>
      </c>
      <c r="AD121" s="22" t="s">
        <v>70</v>
      </c>
      <c r="AE121" s="2" t="s">
        <v>57</v>
      </c>
      <c r="AF121" s="22" t="s">
        <v>70</v>
      </c>
      <c r="AG121" s="22"/>
      <c r="AH121" s="10" t="s">
        <v>1009</v>
      </c>
      <c r="AI121" s="20" t="s">
        <v>324</v>
      </c>
      <c r="AJ121" s="10"/>
      <c r="AK121" s="21"/>
      <c r="AL121" s="21"/>
      <c r="AM121" s="13"/>
      <c r="AN121" s="10"/>
      <c r="AO121" s="12"/>
      <c r="AP121" s="10"/>
      <c r="AQ121" s="10"/>
      <c r="AR121" s="10"/>
      <c r="AS121" s="10"/>
      <c r="AT121" s="10"/>
      <c r="AU121" s="10"/>
      <c r="AV121" s="12"/>
      <c r="AW121" s="10"/>
      <c r="AX121" s="10"/>
      <c r="AY121" s="10"/>
      <c r="AZ121" s="10"/>
      <c r="BA121" s="10"/>
      <c r="BB121" s="10"/>
      <c r="BC121" s="10"/>
      <c r="BD121" s="10"/>
    </row>
    <row r="122" spans="1:56" ht="120" customHeight="1" x14ac:dyDescent="0.25">
      <c r="A122" s="2">
        <v>121</v>
      </c>
      <c r="B122" s="2" t="s">
        <v>1010</v>
      </c>
      <c r="C122" s="2">
        <v>0</v>
      </c>
      <c r="D122" s="2">
        <f t="shared" ca="1" si="1"/>
        <v>105</v>
      </c>
      <c r="E122" s="2"/>
      <c r="F122" s="2"/>
      <c r="G122" s="22" t="s">
        <v>1011</v>
      </c>
      <c r="H122" s="22" t="s">
        <v>1012</v>
      </c>
      <c r="I122" s="22" t="s">
        <v>637</v>
      </c>
      <c r="J122" s="22" t="s">
        <v>637</v>
      </c>
      <c r="K122" s="22" t="s">
        <v>1013</v>
      </c>
      <c r="L122" s="22" t="s">
        <v>1014</v>
      </c>
      <c r="M122" s="22" t="s">
        <v>1015</v>
      </c>
      <c r="N122" s="22" t="s">
        <v>1016</v>
      </c>
      <c r="O122" s="22"/>
      <c r="P122" s="2" t="s">
        <v>58</v>
      </c>
      <c r="Q122" s="2" t="s">
        <v>57</v>
      </c>
      <c r="R122" s="2" t="s">
        <v>57</v>
      </c>
      <c r="S122" s="2" t="s">
        <v>58</v>
      </c>
      <c r="T122" s="2" t="s">
        <v>58</v>
      </c>
      <c r="U122" s="2" t="s">
        <v>58</v>
      </c>
      <c r="V122" s="2" t="s">
        <v>58</v>
      </c>
      <c r="W122" s="2" t="s">
        <v>58</v>
      </c>
      <c r="X122" s="2" t="s">
        <v>58</v>
      </c>
      <c r="Y122" s="23"/>
      <c r="Z122" s="23"/>
      <c r="AA122" s="23"/>
      <c r="AB122" s="69" t="s">
        <v>59</v>
      </c>
      <c r="AC122" s="2" t="s">
        <v>58</v>
      </c>
      <c r="AD122" s="22"/>
      <c r="AE122" s="2" t="s">
        <v>57</v>
      </c>
      <c r="AF122" s="22" t="s">
        <v>70</v>
      </c>
      <c r="AG122" s="22"/>
      <c r="AH122" s="10" t="s">
        <v>797</v>
      </c>
      <c r="AI122" s="20" t="s">
        <v>324</v>
      </c>
      <c r="AJ122" s="10"/>
      <c r="AK122" s="21"/>
      <c r="AL122" s="21"/>
      <c r="AM122" s="13"/>
      <c r="AN122" s="10"/>
      <c r="AO122" s="12"/>
      <c r="AP122" s="10"/>
      <c r="AQ122" s="10"/>
      <c r="AR122" s="10"/>
      <c r="AS122" s="10"/>
      <c r="AT122" s="10"/>
      <c r="AU122" s="10"/>
      <c r="AV122" s="12"/>
      <c r="AW122" s="10"/>
      <c r="AX122" s="10"/>
      <c r="AY122" s="10"/>
      <c r="AZ122" s="10"/>
      <c r="BA122" s="10"/>
      <c r="BB122" s="10"/>
      <c r="BC122" s="10"/>
      <c r="BD122" s="10"/>
    </row>
    <row r="123" spans="1:56" ht="120" customHeight="1" x14ac:dyDescent="0.25">
      <c r="A123" s="2">
        <v>122</v>
      </c>
      <c r="B123" s="2" t="s">
        <v>1017</v>
      </c>
      <c r="C123" s="2">
        <v>1.67E-2</v>
      </c>
      <c r="D123" s="2">
        <f t="shared" ca="1" si="1"/>
        <v>136</v>
      </c>
      <c r="E123" s="2"/>
      <c r="F123" s="2"/>
      <c r="G123" s="22" t="s">
        <v>1018</v>
      </c>
      <c r="H123" s="22" t="s">
        <v>1019</v>
      </c>
      <c r="I123" s="22" t="s">
        <v>1020</v>
      </c>
      <c r="J123" s="22" t="s">
        <v>1020</v>
      </c>
      <c r="K123" s="22" t="s">
        <v>1021</v>
      </c>
      <c r="L123" s="22" t="s">
        <v>1022</v>
      </c>
      <c r="M123" s="22" t="s">
        <v>1023</v>
      </c>
      <c r="N123" s="22" t="s">
        <v>1024</v>
      </c>
      <c r="O123" s="22"/>
      <c r="P123" s="2" t="s">
        <v>58</v>
      </c>
      <c r="Q123" s="2" t="s">
        <v>57</v>
      </c>
      <c r="R123" s="2" t="s">
        <v>57</v>
      </c>
      <c r="S123" s="2" t="s">
        <v>58</v>
      </c>
      <c r="T123" s="2" t="s">
        <v>58</v>
      </c>
      <c r="U123" s="2" t="s">
        <v>58</v>
      </c>
      <c r="V123" s="2" t="s">
        <v>58</v>
      </c>
      <c r="W123" s="2" t="s">
        <v>57</v>
      </c>
      <c r="X123" s="2" t="s">
        <v>58</v>
      </c>
      <c r="Y123" s="23"/>
      <c r="Z123" s="23"/>
      <c r="AA123" s="23"/>
      <c r="AB123" s="69" t="s">
        <v>59</v>
      </c>
      <c r="AC123" s="2" t="s">
        <v>57</v>
      </c>
      <c r="AD123" s="22"/>
      <c r="AE123" s="2" t="s">
        <v>57</v>
      </c>
      <c r="AF123" s="22"/>
      <c r="AG123" s="22"/>
      <c r="AH123" s="10">
        <v>2</v>
      </c>
      <c r="AI123" s="18" t="s">
        <v>68</v>
      </c>
      <c r="AJ123" s="10"/>
      <c r="AK123" s="21" t="s">
        <v>2189</v>
      </c>
      <c r="AL123" s="21" t="s">
        <v>70</v>
      </c>
      <c r="AM123" s="13" t="s">
        <v>70</v>
      </c>
      <c r="AN123" s="10" t="s">
        <v>70</v>
      </c>
      <c r="AO123" s="12" t="s">
        <v>70</v>
      </c>
      <c r="AP123" s="10" t="s">
        <v>633</v>
      </c>
      <c r="AQ123" s="10"/>
      <c r="AR123" s="10"/>
      <c r="AS123" s="10"/>
      <c r="AT123" s="10"/>
      <c r="AU123" s="10"/>
      <c r="AV123" s="12">
        <v>45566</v>
      </c>
      <c r="AW123" s="10"/>
      <c r="AX123" s="10"/>
      <c r="AY123" s="10"/>
      <c r="AZ123" s="10"/>
      <c r="BA123" s="10"/>
      <c r="BB123" s="10"/>
      <c r="BC123" s="10"/>
      <c r="BD123" s="10"/>
    </row>
    <row r="124" spans="1:56" ht="120" customHeight="1" x14ac:dyDescent="0.25">
      <c r="A124" s="2">
        <v>123</v>
      </c>
      <c r="B124" s="2" t="s">
        <v>1025</v>
      </c>
      <c r="C124" s="2">
        <v>0.29399999999999998</v>
      </c>
      <c r="D124" s="2">
        <f t="shared" ca="1" si="1"/>
        <v>62</v>
      </c>
      <c r="E124" s="2"/>
      <c r="F124" s="2"/>
      <c r="G124" s="22" t="s">
        <v>1026</v>
      </c>
      <c r="H124" s="22" t="s">
        <v>1027</v>
      </c>
      <c r="I124" s="22" t="s">
        <v>1028</v>
      </c>
      <c r="J124" s="22" t="s">
        <v>1028</v>
      </c>
      <c r="K124" s="22" t="s">
        <v>1029</v>
      </c>
      <c r="L124" s="22" t="s">
        <v>1030</v>
      </c>
      <c r="M124" s="22" t="s">
        <v>1031</v>
      </c>
      <c r="N124" s="22" t="s">
        <v>1032</v>
      </c>
      <c r="O124" s="22"/>
      <c r="P124" s="2" t="s">
        <v>58</v>
      </c>
      <c r="Q124" s="2" t="s">
        <v>57</v>
      </c>
      <c r="R124" s="2" t="s">
        <v>57</v>
      </c>
      <c r="S124" s="2" t="s">
        <v>58</v>
      </c>
      <c r="T124" s="2" t="s">
        <v>58</v>
      </c>
      <c r="U124" s="2" t="s">
        <v>58</v>
      </c>
      <c r="V124" s="2" t="s">
        <v>58</v>
      </c>
      <c r="W124" s="2" t="s">
        <v>58</v>
      </c>
      <c r="X124" s="2" t="s">
        <v>58</v>
      </c>
      <c r="Y124" s="23"/>
      <c r="Z124" s="23"/>
      <c r="AA124" s="23"/>
      <c r="AB124" s="69" t="s">
        <v>59</v>
      </c>
      <c r="AC124" s="2" t="s">
        <v>57</v>
      </c>
      <c r="AD124" s="22" t="s">
        <v>70</v>
      </c>
      <c r="AE124" s="2" t="s">
        <v>57</v>
      </c>
      <c r="AF124" s="22" t="s">
        <v>70</v>
      </c>
      <c r="AG124" s="22"/>
      <c r="AH124" s="10">
        <v>2</v>
      </c>
      <c r="AI124" s="18" t="s">
        <v>68</v>
      </c>
      <c r="AJ124" s="10"/>
      <c r="AK124" s="21" t="s">
        <v>2190</v>
      </c>
      <c r="AL124" s="21" t="s">
        <v>70</v>
      </c>
      <c r="AM124" s="13" t="s">
        <v>70</v>
      </c>
      <c r="AN124" s="10" t="s">
        <v>70</v>
      </c>
      <c r="AO124" s="12" t="s">
        <v>70</v>
      </c>
      <c r="AP124" s="10" t="s">
        <v>289</v>
      </c>
      <c r="AQ124" s="10"/>
      <c r="AR124" s="10"/>
      <c r="AS124" s="10"/>
      <c r="AT124" s="10"/>
      <c r="AU124" s="10"/>
      <c r="AV124" s="12"/>
      <c r="AW124" s="10">
        <v>0.15</v>
      </c>
      <c r="AX124" s="10"/>
      <c r="AY124" s="10"/>
      <c r="AZ124" s="10" t="s">
        <v>68</v>
      </c>
      <c r="BA124" s="10" t="s">
        <v>70</v>
      </c>
      <c r="BB124" s="10" t="s">
        <v>70</v>
      </c>
      <c r="BC124" s="10" t="s">
        <v>70</v>
      </c>
      <c r="BD124" s="10" t="s">
        <v>920</v>
      </c>
    </row>
    <row r="125" spans="1:56" ht="120" customHeight="1" x14ac:dyDescent="0.25">
      <c r="A125" s="2">
        <v>124</v>
      </c>
      <c r="B125" s="2" t="s">
        <v>1033</v>
      </c>
      <c r="C125" s="2">
        <v>0</v>
      </c>
      <c r="D125" s="2">
        <f t="shared" ca="1" si="1"/>
        <v>96</v>
      </c>
      <c r="E125" s="2"/>
      <c r="F125" s="2"/>
      <c r="G125" s="22" t="s">
        <v>1034</v>
      </c>
      <c r="H125" s="22" t="s">
        <v>1035</v>
      </c>
      <c r="I125" s="22" t="s">
        <v>1036</v>
      </c>
      <c r="J125" s="22" t="s">
        <v>1037</v>
      </c>
      <c r="K125" s="22" t="s">
        <v>1038</v>
      </c>
      <c r="L125" s="22" t="s">
        <v>1039</v>
      </c>
      <c r="M125" s="22" t="s">
        <v>1040</v>
      </c>
      <c r="N125" s="22" t="s">
        <v>1041</v>
      </c>
      <c r="O125" s="22"/>
      <c r="P125" s="2" t="s">
        <v>58</v>
      </c>
      <c r="Q125" s="2" t="s">
        <v>58</v>
      </c>
      <c r="R125" s="2" t="s">
        <v>57</v>
      </c>
      <c r="S125" s="2" t="s">
        <v>58</v>
      </c>
      <c r="T125" s="2" t="s">
        <v>58</v>
      </c>
      <c r="U125" s="2" t="s">
        <v>57</v>
      </c>
      <c r="V125" s="2" t="s">
        <v>58</v>
      </c>
      <c r="W125" s="2" t="s">
        <v>58</v>
      </c>
      <c r="X125" s="2" t="s">
        <v>58</v>
      </c>
      <c r="Y125" s="23"/>
      <c r="Z125" s="23"/>
      <c r="AA125" s="23"/>
      <c r="AB125" s="69" t="s">
        <v>59</v>
      </c>
      <c r="AC125" s="2" t="s">
        <v>57</v>
      </c>
      <c r="AD125" s="22" t="s">
        <v>70</v>
      </c>
      <c r="AE125" s="2" t="s">
        <v>57</v>
      </c>
      <c r="AF125" s="22" t="s">
        <v>70</v>
      </c>
      <c r="AG125" s="22"/>
      <c r="AH125" s="10">
        <v>2</v>
      </c>
      <c r="AI125" s="18" t="s">
        <v>68</v>
      </c>
      <c r="AJ125" s="10"/>
      <c r="AK125" s="21" t="s">
        <v>2191</v>
      </c>
      <c r="AL125" s="21" t="s">
        <v>70</v>
      </c>
      <c r="AM125" s="13" t="s">
        <v>70</v>
      </c>
      <c r="AN125" s="10" t="s">
        <v>70</v>
      </c>
      <c r="AO125" s="12" t="s">
        <v>70</v>
      </c>
      <c r="AP125" s="10" t="s">
        <v>633</v>
      </c>
      <c r="AQ125" s="10"/>
      <c r="AR125" s="10"/>
      <c r="AS125" s="10"/>
      <c r="AT125" s="10"/>
      <c r="AU125" s="10"/>
      <c r="AV125" s="12"/>
      <c r="AW125" s="10"/>
      <c r="AX125" s="10"/>
      <c r="AY125" s="10"/>
      <c r="AZ125" s="10"/>
      <c r="BA125" s="10"/>
      <c r="BB125" s="10"/>
      <c r="BC125" s="10"/>
      <c r="BD125" s="10"/>
    </row>
    <row r="126" spans="1:56" ht="120" customHeight="1" x14ac:dyDescent="0.25">
      <c r="A126" s="2">
        <v>125</v>
      </c>
      <c r="B126" s="2" t="s">
        <v>1042</v>
      </c>
      <c r="C126" s="2">
        <v>4.6580000000000003E-2</v>
      </c>
      <c r="D126" s="2">
        <f t="shared" ca="1" si="1"/>
        <v>84</v>
      </c>
      <c r="E126" s="2"/>
      <c r="F126" s="2"/>
      <c r="G126" s="22" t="s">
        <v>1043</v>
      </c>
      <c r="H126" s="22" t="s">
        <v>1044</v>
      </c>
      <c r="I126" s="22" t="s">
        <v>1045</v>
      </c>
      <c r="J126" s="22" t="s">
        <v>1045</v>
      </c>
      <c r="K126" s="22" t="s">
        <v>1046</v>
      </c>
      <c r="L126" s="22" t="s">
        <v>1047</v>
      </c>
      <c r="M126" s="22" t="s">
        <v>106</v>
      </c>
      <c r="N126" s="22" t="s">
        <v>1048</v>
      </c>
      <c r="O126" s="22"/>
      <c r="P126" s="2" t="s">
        <v>58</v>
      </c>
      <c r="Q126" s="2" t="s">
        <v>57</v>
      </c>
      <c r="R126" s="2" t="s">
        <v>57</v>
      </c>
      <c r="S126" s="2" t="s">
        <v>57</v>
      </c>
      <c r="T126" s="2" t="s">
        <v>58</v>
      </c>
      <c r="U126" s="2" t="s">
        <v>58</v>
      </c>
      <c r="V126" s="2" t="s">
        <v>58</v>
      </c>
      <c r="W126" s="2" t="s">
        <v>58</v>
      </c>
      <c r="X126" s="2" t="s">
        <v>58</v>
      </c>
      <c r="Y126" s="23"/>
      <c r="Z126" s="23"/>
      <c r="AA126" s="23"/>
      <c r="AB126" s="69" t="s">
        <v>59</v>
      </c>
      <c r="AC126" s="2" t="s">
        <v>57</v>
      </c>
      <c r="AD126" s="22" t="s">
        <v>70</v>
      </c>
      <c r="AE126" s="2" t="s">
        <v>57</v>
      </c>
      <c r="AF126" s="22" t="s">
        <v>70</v>
      </c>
      <c r="AG126" s="22"/>
      <c r="AH126" s="10">
        <v>2</v>
      </c>
      <c r="AI126" s="18" t="s">
        <v>68</v>
      </c>
      <c r="AJ126" s="10"/>
      <c r="AK126" s="21" t="s">
        <v>1049</v>
      </c>
      <c r="AL126" s="21" t="s">
        <v>1050</v>
      </c>
      <c r="AM126" s="13" t="s">
        <v>1051</v>
      </c>
      <c r="AN126" s="10" t="s">
        <v>1052</v>
      </c>
      <c r="AO126" s="12">
        <v>45397</v>
      </c>
      <c r="AP126" s="10"/>
      <c r="AQ126" s="10"/>
      <c r="AR126" s="10"/>
      <c r="AS126" s="10"/>
      <c r="AT126" s="10"/>
      <c r="AU126" s="10"/>
      <c r="AV126" s="12"/>
      <c r="AW126" s="10"/>
      <c r="AX126" s="10"/>
      <c r="AY126" s="10"/>
      <c r="AZ126" s="10"/>
      <c r="BA126" s="10"/>
      <c r="BB126" s="10"/>
      <c r="BC126" s="10"/>
      <c r="BD126" s="10"/>
    </row>
    <row r="127" spans="1:56" ht="120" customHeight="1" x14ac:dyDescent="0.25">
      <c r="A127" s="2">
        <v>126</v>
      </c>
      <c r="B127" s="2" t="s">
        <v>1053</v>
      </c>
      <c r="C127" s="2">
        <v>0.189</v>
      </c>
      <c r="D127" s="2">
        <f t="shared" ca="1" si="1"/>
        <v>60</v>
      </c>
      <c r="E127" s="2"/>
      <c r="F127" s="2"/>
      <c r="G127" s="22" t="s">
        <v>1054</v>
      </c>
      <c r="H127" s="22" t="s">
        <v>1055</v>
      </c>
      <c r="I127" s="22" t="s">
        <v>637</v>
      </c>
      <c r="J127" s="22" t="s">
        <v>637</v>
      </c>
      <c r="K127" s="22" t="s">
        <v>1056</v>
      </c>
      <c r="L127" s="22" t="s">
        <v>1057</v>
      </c>
      <c r="M127" s="22" t="s">
        <v>106</v>
      </c>
      <c r="N127" s="22" t="s">
        <v>1058</v>
      </c>
      <c r="O127" s="22"/>
      <c r="P127" s="2" t="s">
        <v>58</v>
      </c>
      <c r="Q127" s="2" t="s">
        <v>57</v>
      </c>
      <c r="R127" s="2" t="s">
        <v>57</v>
      </c>
      <c r="S127" s="2" t="s">
        <v>57</v>
      </c>
      <c r="T127" s="2" t="s">
        <v>58</v>
      </c>
      <c r="U127" s="2" t="s">
        <v>58</v>
      </c>
      <c r="V127" s="2" t="s">
        <v>58</v>
      </c>
      <c r="W127" s="2" t="s">
        <v>58</v>
      </c>
      <c r="X127" s="2" t="s">
        <v>58</v>
      </c>
      <c r="Y127" s="23"/>
      <c r="Z127" s="23"/>
      <c r="AA127" s="23"/>
      <c r="AB127" s="69" t="s">
        <v>59</v>
      </c>
      <c r="AC127" s="2" t="s">
        <v>57</v>
      </c>
      <c r="AD127" s="22" t="s">
        <v>70</v>
      </c>
      <c r="AE127" s="2" t="s">
        <v>57</v>
      </c>
      <c r="AF127" s="22" t="s">
        <v>70</v>
      </c>
      <c r="AG127" s="22"/>
      <c r="AH127" s="10">
        <v>2</v>
      </c>
      <c r="AI127" s="18" t="s">
        <v>68</v>
      </c>
      <c r="AJ127" s="10"/>
      <c r="AK127" s="21" t="s">
        <v>1059</v>
      </c>
      <c r="AL127" s="21" t="s">
        <v>70</v>
      </c>
      <c r="AM127" s="13" t="s">
        <v>70</v>
      </c>
      <c r="AN127" s="10" t="s">
        <v>70</v>
      </c>
      <c r="AO127" s="12" t="s">
        <v>70</v>
      </c>
      <c r="AP127" s="10" t="s">
        <v>289</v>
      </c>
      <c r="AQ127" s="10"/>
      <c r="AR127" s="10"/>
      <c r="AS127" s="10"/>
      <c r="AT127" s="10"/>
      <c r="AU127" s="10"/>
      <c r="AV127" s="12"/>
      <c r="AW127" s="10"/>
      <c r="AX127" s="10"/>
      <c r="AY127" s="10"/>
      <c r="AZ127" s="10"/>
      <c r="BA127" s="10"/>
      <c r="BB127" s="10"/>
      <c r="BC127" s="10"/>
      <c r="BD127" s="10"/>
    </row>
    <row r="128" spans="1:56" ht="120" customHeight="1" x14ac:dyDescent="0.25">
      <c r="A128" s="2">
        <v>127</v>
      </c>
      <c r="B128" s="2" t="s">
        <v>1060</v>
      </c>
      <c r="C128" s="2">
        <v>40</v>
      </c>
      <c r="D128" s="2">
        <f t="shared" ca="1" si="1"/>
        <v>142</v>
      </c>
      <c r="E128" s="2"/>
      <c r="F128" s="2"/>
      <c r="G128" s="22" t="s">
        <v>1061</v>
      </c>
      <c r="H128" s="22" t="s">
        <v>1062</v>
      </c>
      <c r="I128" s="22" t="s">
        <v>1063</v>
      </c>
      <c r="J128" s="22" t="s">
        <v>1064</v>
      </c>
      <c r="K128" s="22" t="s">
        <v>1065</v>
      </c>
      <c r="L128" s="22" t="s">
        <v>1066</v>
      </c>
      <c r="M128" s="22" t="s">
        <v>106</v>
      </c>
      <c r="N128" s="22" t="s">
        <v>1067</v>
      </c>
      <c r="O128" s="22"/>
      <c r="P128" s="2" t="s">
        <v>57</v>
      </c>
      <c r="Q128" s="2" t="s">
        <v>57</v>
      </c>
      <c r="R128" s="2" t="s">
        <v>57</v>
      </c>
      <c r="S128" s="2" t="s">
        <v>57</v>
      </c>
      <c r="T128" s="2" t="s">
        <v>58</v>
      </c>
      <c r="U128" s="2" t="s">
        <v>58</v>
      </c>
      <c r="V128" s="2" t="s">
        <v>58</v>
      </c>
      <c r="W128" s="2" t="s">
        <v>57</v>
      </c>
      <c r="X128" s="2" t="s">
        <v>57</v>
      </c>
      <c r="Y128" s="23"/>
      <c r="Z128" s="23"/>
      <c r="AA128" s="23"/>
      <c r="AB128" s="69" t="s">
        <v>59</v>
      </c>
      <c r="AC128" s="2" t="s">
        <v>57</v>
      </c>
      <c r="AD128" s="22" t="s">
        <v>70</v>
      </c>
      <c r="AE128" s="2" t="s">
        <v>57</v>
      </c>
      <c r="AF128" s="22" t="s">
        <v>70</v>
      </c>
      <c r="AG128" s="22"/>
      <c r="AH128" s="10">
        <v>2</v>
      </c>
      <c r="AI128" s="18" t="s">
        <v>68</v>
      </c>
      <c r="AJ128" s="10"/>
      <c r="AK128" s="21" t="s">
        <v>1068</v>
      </c>
      <c r="AL128" s="21" t="s">
        <v>2192</v>
      </c>
      <c r="AM128" s="13" t="s">
        <v>334</v>
      </c>
      <c r="AN128" s="10" t="s">
        <v>335</v>
      </c>
      <c r="AO128" s="12">
        <v>45334</v>
      </c>
      <c r="AP128" s="10" t="s">
        <v>289</v>
      </c>
      <c r="AQ128" s="10"/>
      <c r="AR128" s="10"/>
      <c r="AS128" s="10">
        <v>6</v>
      </c>
      <c r="AT128" s="10">
        <v>6</v>
      </c>
      <c r="AU128" s="10"/>
      <c r="AV128" s="12"/>
      <c r="AW128" s="10"/>
      <c r="AX128" s="10"/>
      <c r="AY128" s="10"/>
      <c r="AZ128" s="10" t="s">
        <v>2075</v>
      </c>
      <c r="BA128" s="10"/>
      <c r="BB128" s="10"/>
      <c r="BC128" s="10"/>
      <c r="BD128" s="10" t="s">
        <v>920</v>
      </c>
    </row>
    <row r="129" spans="1:56" ht="120" customHeight="1" x14ac:dyDescent="0.25">
      <c r="A129" s="2">
        <v>128</v>
      </c>
      <c r="B129" s="2" t="s">
        <v>1069</v>
      </c>
      <c r="C129" s="2">
        <v>4.4999999999999998E-2</v>
      </c>
      <c r="D129" s="2">
        <f t="shared" ca="1" si="1"/>
        <v>144</v>
      </c>
      <c r="E129" s="2"/>
      <c r="F129" s="2"/>
      <c r="G129" s="22" t="s">
        <v>1070</v>
      </c>
      <c r="H129" s="22" t="s">
        <v>1071</v>
      </c>
      <c r="I129" s="22" t="s">
        <v>1072</v>
      </c>
      <c r="J129" s="22" t="s">
        <v>1072</v>
      </c>
      <c r="K129" s="22" t="s">
        <v>1073</v>
      </c>
      <c r="L129" s="22" t="s">
        <v>1074</v>
      </c>
      <c r="M129" s="22" t="s">
        <v>106</v>
      </c>
      <c r="N129" s="22" t="s">
        <v>1075</v>
      </c>
      <c r="O129" s="22"/>
      <c r="P129" s="2" t="s">
        <v>58</v>
      </c>
      <c r="Q129" s="2" t="s">
        <v>57</v>
      </c>
      <c r="R129" s="2" t="s">
        <v>57</v>
      </c>
      <c r="S129" s="2" t="s">
        <v>58</v>
      </c>
      <c r="T129" s="2" t="s">
        <v>58</v>
      </c>
      <c r="U129" s="2" t="s">
        <v>58</v>
      </c>
      <c r="V129" s="2" t="s">
        <v>58</v>
      </c>
      <c r="W129" s="2" t="s">
        <v>58</v>
      </c>
      <c r="X129" s="2" t="s">
        <v>57</v>
      </c>
      <c r="Y129" s="23"/>
      <c r="Z129" s="23"/>
      <c r="AA129" s="23"/>
      <c r="AB129" s="69" t="s">
        <v>59</v>
      </c>
      <c r="AC129" s="2" t="s">
        <v>58</v>
      </c>
      <c r="AD129" s="22"/>
      <c r="AE129" s="2" t="s">
        <v>57</v>
      </c>
      <c r="AF129" s="22" t="s">
        <v>70</v>
      </c>
      <c r="AG129" s="22"/>
      <c r="AH129" s="10">
        <v>3</v>
      </c>
      <c r="AI129" s="20" t="s">
        <v>324</v>
      </c>
      <c r="AJ129" s="10"/>
      <c r="AK129" s="21" t="s">
        <v>1076</v>
      </c>
      <c r="AL129" s="21" t="s">
        <v>1077</v>
      </c>
      <c r="AM129" s="13" t="s">
        <v>1078</v>
      </c>
      <c r="AN129" s="10" t="s">
        <v>130</v>
      </c>
      <c r="AO129" s="12">
        <v>45405</v>
      </c>
      <c r="AP129" s="10"/>
      <c r="AQ129" s="10"/>
      <c r="AR129" s="10"/>
      <c r="AS129" s="10"/>
      <c r="AT129" s="10"/>
      <c r="AU129" s="10"/>
      <c r="AV129" s="12"/>
      <c r="AW129" s="10"/>
      <c r="AX129" s="10"/>
      <c r="AY129" s="10"/>
      <c r="AZ129" s="10"/>
      <c r="BA129" s="10"/>
      <c r="BB129" s="10"/>
      <c r="BC129" s="10"/>
      <c r="BD129" s="10"/>
    </row>
    <row r="130" spans="1:56" ht="120" customHeight="1" x14ac:dyDescent="0.25">
      <c r="A130" s="2">
        <v>129</v>
      </c>
      <c r="B130" s="2" t="s">
        <v>1079</v>
      </c>
      <c r="C130" s="2">
        <v>0.16339999999999999</v>
      </c>
      <c r="D130" s="2">
        <f t="shared" ca="1" si="1"/>
        <v>75</v>
      </c>
      <c r="E130" s="2"/>
      <c r="F130" s="2"/>
      <c r="G130" s="22" t="s">
        <v>1080</v>
      </c>
      <c r="H130" s="22" t="s">
        <v>1081</v>
      </c>
      <c r="I130" s="22" t="s">
        <v>637</v>
      </c>
      <c r="J130" s="22" t="s">
        <v>637</v>
      </c>
      <c r="K130" s="22" t="s">
        <v>1082</v>
      </c>
      <c r="L130" s="22" t="s">
        <v>1083</v>
      </c>
      <c r="M130" s="22" t="s">
        <v>106</v>
      </c>
      <c r="N130" s="22" t="s">
        <v>1084</v>
      </c>
      <c r="O130" s="22"/>
      <c r="P130" s="2" t="s">
        <v>58</v>
      </c>
      <c r="Q130" s="2" t="s">
        <v>57</v>
      </c>
      <c r="R130" s="2" t="s">
        <v>57</v>
      </c>
      <c r="S130" s="2" t="s">
        <v>58</v>
      </c>
      <c r="T130" s="2" t="s">
        <v>58</v>
      </c>
      <c r="U130" s="2" t="s">
        <v>58</v>
      </c>
      <c r="V130" s="2" t="s">
        <v>58</v>
      </c>
      <c r="W130" s="2" t="s">
        <v>58</v>
      </c>
      <c r="X130" s="2" t="s">
        <v>58</v>
      </c>
      <c r="Y130" s="23"/>
      <c r="Z130" s="23"/>
      <c r="AA130" s="23"/>
      <c r="AB130" s="69" t="s">
        <v>59</v>
      </c>
      <c r="AC130" s="2" t="s">
        <v>57</v>
      </c>
      <c r="AD130" s="22" t="s">
        <v>70</v>
      </c>
      <c r="AE130" s="2" t="s">
        <v>57</v>
      </c>
      <c r="AF130" s="22" t="s">
        <v>70</v>
      </c>
      <c r="AG130" s="22"/>
      <c r="AH130" s="10">
        <v>2</v>
      </c>
      <c r="AI130" s="18" t="s">
        <v>68</v>
      </c>
      <c r="AJ130" s="10"/>
      <c r="AK130" s="21" t="s">
        <v>1085</v>
      </c>
      <c r="AL130" s="21"/>
      <c r="AM130" s="13"/>
      <c r="AN130" s="10"/>
      <c r="AO130" s="12"/>
      <c r="AP130" s="10"/>
      <c r="AQ130" s="10"/>
      <c r="AR130" s="10"/>
      <c r="AS130" s="10"/>
      <c r="AT130" s="10"/>
      <c r="AU130" s="10"/>
      <c r="AV130" s="12"/>
      <c r="AW130" s="10"/>
      <c r="AX130" s="10"/>
      <c r="AY130" s="10"/>
      <c r="AZ130" s="10"/>
      <c r="BA130" s="10"/>
      <c r="BB130" s="10"/>
      <c r="BC130" s="10"/>
      <c r="BD130" s="10"/>
    </row>
    <row r="131" spans="1:56" ht="120" customHeight="1" x14ac:dyDescent="0.25">
      <c r="A131" s="2">
        <v>130</v>
      </c>
      <c r="B131" s="2" t="s">
        <v>1086</v>
      </c>
      <c r="C131" s="2">
        <v>0.10883</v>
      </c>
      <c r="D131" s="2">
        <f t="shared" ref="D131:D194" ca="1" si="2">RANDBETWEEN(40,150)</f>
        <v>93</v>
      </c>
      <c r="E131" s="2"/>
      <c r="F131" s="2"/>
      <c r="G131" s="22" t="s">
        <v>1087</v>
      </c>
      <c r="H131" s="22" t="s">
        <v>1088</v>
      </c>
      <c r="I131" s="22" t="s">
        <v>637</v>
      </c>
      <c r="J131" s="22" t="s">
        <v>637</v>
      </c>
      <c r="K131" s="22" t="s">
        <v>1089</v>
      </c>
      <c r="L131" s="22" t="s">
        <v>1090</v>
      </c>
      <c r="M131" s="22" t="s">
        <v>1091</v>
      </c>
      <c r="N131" s="22" t="s">
        <v>1092</v>
      </c>
      <c r="O131" s="22"/>
      <c r="P131" s="2" t="s">
        <v>58</v>
      </c>
      <c r="Q131" s="2" t="s">
        <v>57</v>
      </c>
      <c r="R131" s="2" t="s">
        <v>57</v>
      </c>
      <c r="S131" s="2" t="s">
        <v>57</v>
      </c>
      <c r="T131" s="2" t="s">
        <v>58</v>
      </c>
      <c r="U131" s="2" t="s">
        <v>58</v>
      </c>
      <c r="V131" s="2" t="s">
        <v>58</v>
      </c>
      <c r="W131" s="2" t="s">
        <v>58</v>
      </c>
      <c r="X131" s="2" t="s">
        <v>57</v>
      </c>
      <c r="Y131" s="23"/>
      <c r="Z131" s="23"/>
      <c r="AA131" s="23"/>
      <c r="AB131" s="69" t="s">
        <v>59</v>
      </c>
      <c r="AC131" s="2" t="s">
        <v>57</v>
      </c>
      <c r="AD131" s="22" t="s">
        <v>70</v>
      </c>
      <c r="AE131" s="2" t="s">
        <v>57</v>
      </c>
      <c r="AF131" s="22" t="s">
        <v>70</v>
      </c>
      <c r="AG131" s="22"/>
      <c r="AH131" s="10">
        <v>2</v>
      </c>
      <c r="AI131" s="18" t="s">
        <v>68</v>
      </c>
      <c r="AJ131" s="10"/>
      <c r="AK131" s="21" t="s">
        <v>1093</v>
      </c>
      <c r="AL131" s="21" t="s">
        <v>70</v>
      </c>
      <c r="AM131" s="13" t="s">
        <v>70</v>
      </c>
      <c r="AN131" s="10" t="s">
        <v>70</v>
      </c>
      <c r="AO131" s="12" t="s">
        <v>70</v>
      </c>
      <c r="AP131" s="10" t="s">
        <v>289</v>
      </c>
      <c r="AQ131" s="10"/>
      <c r="AR131" s="10"/>
      <c r="AS131" s="10"/>
      <c r="AT131" s="10"/>
      <c r="AU131" s="10"/>
      <c r="AV131" s="12"/>
      <c r="AW131" s="10"/>
      <c r="AX131" s="10"/>
      <c r="AY131" s="10"/>
      <c r="AZ131" s="10"/>
      <c r="BA131" s="10"/>
      <c r="BB131" s="10"/>
      <c r="BC131" s="10"/>
      <c r="BD131" s="10"/>
    </row>
    <row r="132" spans="1:56" ht="120" customHeight="1" x14ac:dyDescent="0.25">
      <c r="A132" s="2">
        <v>131</v>
      </c>
      <c r="B132" s="2" t="s">
        <v>1094</v>
      </c>
      <c r="C132" s="2">
        <v>6.0000000000000001E-3</v>
      </c>
      <c r="D132" s="2">
        <f t="shared" ca="1" si="2"/>
        <v>79</v>
      </c>
      <c r="E132" s="2"/>
      <c r="F132" s="2"/>
      <c r="G132" s="22" t="s">
        <v>1095</v>
      </c>
      <c r="H132" s="22" t="s">
        <v>1096</v>
      </c>
      <c r="I132" s="22" t="s">
        <v>1097</v>
      </c>
      <c r="J132" s="22" t="s">
        <v>1098</v>
      </c>
      <c r="K132" s="22" t="s">
        <v>1099</v>
      </c>
      <c r="L132" s="22" t="s">
        <v>1100</v>
      </c>
      <c r="M132" s="22" t="s">
        <v>106</v>
      </c>
      <c r="N132" s="22" t="s">
        <v>1101</v>
      </c>
      <c r="O132" s="22"/>
      <c r="P132" s="2" t="s">
        <v>57</v>
      </c>
      <c r="Q132" s="2" t="s">
        <v>57</v>
      </c>
      <c r="R132" s="2" t="s">
        <v>57</v>
      </c>
      <c r="S132" s="2" t="s">
        <v>57</v>
      </c>
      <c r="T132" s="2" t="s">
        <v>58</v>
      </c>
      <c r="U132" s="2" t="s">
        <v>58</v>
      </c>
      <c r="V132" s="2" t="s">
        <v>58</v>
      </c>
      <c r="W132" s="2" t="s">
        <v>58</v>
      </c>
      <c r="X132" s="2" t="s">
        <v>57</v>
      </c>
      <c r="Y132" s="23"/>
      <c r="Z132" s="23"/>
      <c r="AA132" s="23"/>
      <c r="AB132" s="69" t="s">
        <v>59</v>
      </c>
      <c r="AC132" s="2" t="s">
        <v>57</v>
      </c>
      <c r="AD132" s="22"/>
      <c r="AE132" s="2" t="s">
        <v>57</v>
      </c>
      <c r="AF132" s="22"/>
      <c r="AG132" s="22"/>
      <c r="AH132" s="10">
        <v>2</v>
      </c>
      <c r="AI132" s="18" t="s">
        <v>68</v>
      </c>
      <c r="AJ132" s="10"/>
      <c r="AK132" s="21" t="s">
        <v>2193</v>
      </c>
      <c r="AL132" s="21" t="s">
        <v>70</v>
      </c>
      <c r="AM132" s="13" t="s">
        <v>70</v>
      </c>
      <c r="AN132" s="10" t="s">
        <v>70</v>
      </c>
      <c r="AO132" s="12" t="s">
        <v>70</v>
      </c>
      <c r="AP132" s="10" t="s">
        <v>289</v>
      </c>
      <c r="AQ132" s="10"/>
      <c r="AR132" s="10"/>
      <c r="AS132" s="10"/>
      <c r="AT132" s="10"/>
      <c r="AU132" s="10"/>
      <c r="AV132" s="12">
        <v>45474</v>
      </c>
      <c r="AW132" s="10"/>
      <c r="AX132" s="10"/>
      <c r="AY132" s="10"/>
      <c r="AZ132" s="10"/>
      <c r="BA132" s="10"/>
      <c r="BB132" s="10"/>
      <c r="BC132" s="10"/>
      <c r="BD132" s="10"/>
    </row>
    <row r="133" spans="1:56" ht="120" customHeight="1" x14ac:dyDescent="0.25">
      <c r="A133" s="2">
        <v>132</v>
      </c>
      <c r="B133" s="2" t="s">
        <v>1102</v>
      </c>
      <c r="C133" s="2">
        <v>0</v>
      </c>
      <c r="D133" s="2">
        <f t="shared" ca="1" si="2"/>
        <v>94</v>
      </c>
      <c r="E133" s="2"/>
      <c r="F133" s="2"/>
      <c r="G133" s="22" t="s">
        <v>1103</v>
      </c>
      <c r="H133" s="22" t="s">
        <v>1104</v>
      </c>
      <c r="I133" s="22" t="s">
        <v>1105</v>
      </c>
      <c r="J133" s="22" t="s">
        <v>1106</v>
      </c>
      <c r="K133" s="22" t="s">
        <v>1107</v>
      </c>
      <c r="L133" s="22" t="s">
        <v>1108</v>
      </c>
      <c r="M133" s="22" t="s">
        <v>106</v>
      </c>
      <c r="N133" s="22" t="s">
        <v>1109</v>
      </c>
      <c r="O133" s="22"/>
      <c r="P133" s="2" t="s">
        <v>58</v>
      </c>
      <c r="Q133" s="2" t="s">
        <v>57</v>
      </c>
      <c r="R133" s="2" t="s">
        <v>57</v>
      </c>
      <c r="S133" s="2" t="s">
        <v>58</v>
      </c>
      <c r="T133" s="2" t="s">
        <v>58</v>
      </c>
      <c r="U133" s="2" t="s">
        <v>58</v>
      </c>
      <c r="V133" s="2" t="s">
        <v>58</v>
      </c>
      <c r="W133" s="2" t="s">
        <v>58</v>
      </c>
      <c r="X133" s="2" t="s">
        <v>58</v>
      </c>
      <c r="Y133" s="23"/>
      <c r="Z133" s="23"/>
      <c r="AA133" s="23"/>
      <c r="AB133" s="69" t="s">
        <v>59</v>
      </c>
      <c r="AC133" s="2" t="s">
        <v>57</v>
      </c>
      <c r="AD133" s="22" t="s">
        <v>70</v>
      </c>
      <c r="AE133" s="2" t="s">
        <v>58</v>
      </c>
      <c r="AF133" s="22"/>
      <c r="AG133" s="22"/>
      <c r="AH133" s="10">
        <v>2</v>
      </c>
      <c r="AI133" s="18" t="s">
        <v>68</v>
      </c>
      <c r="AJ133" s="10"/>
      <c r="AK133" s="21" t="s">
        <v>2194</v>
      </c>
      <c r="AL133" s="21" t="s">
        <v>70</v>
      </c>
      <c r="AM133" s="13" t="s">
        <v>70</v>
      </c>
      <c r="AN133" s="10" t="s">
        <v>70</v>
      </c>
      <c r="AO133" s="12" t="s">
        <v>70</v>
      </c>
      <c r="AP133" s="10" t="s">
        <v>633</v>
      </c>
      <c r="AQ133" s="10"/>
      <c r="AR133" s="10"/>
      <c r="AS133" s="10"/>
      <c r="AT133" s="10">
        <v>13.85</v>
      </c>
      <c r="AU133" s="10"/>
      <c r="AV133" s="12"/>
      <c r="AW133" s="10"/>
      <c r="AX133" s="10">
        <v>0.5</v>
      </c>
      <c r="AY133" s="10"/>
      <c r="AZ133" s="10"/>
      <c r="BA133" s="10"/>
      <c r="BB133" s="10"/>
      <c r="BC133" s="10"/>
      <c r="BD133" s="10" t="s">
        <v>68</v>
      </c>
    </row>
    <row r="134" spans="1:56" ht="120" customHeight="1" x14ac:dyDescent="0.25">
      <c r="A134" s="2">
        <v>133</v>
      </c>
      <c r="B134" s="2" t="s">
        <v>1110</v>
      </c>
      <c r="C134" s="2">
        <v>68</v>
      </c>
      <c r="D134" s="2">
        <f t="shared" ca="1" si="2"/>
        <v>77</v>
      </c>
      <c r="E134" s="2"/>
      <c r="F134" s="2"/>
      <c r="G134" s="22" t="s">
        <v>1111</v>
      </c>
      <c r="H134" s="22" t="s">
        <v>1112</v>
      </c>
      <c r="I134" s="22" t="s">
        <v>1113</v>
      </c>
      <c r="J134" s="22" t="s">
        <v>1114</v>
      </c>
      <c r="K134" s="22" t="s">
        <v>1115</v>
      </c>
      <c r="L134" s="22" t="s">
        <v>1116</v>
      </c>
      <c r="M134" s="22" t="s">
        <v>1117</v>
      </c>
      <c r="N134" s="22" t="s">
        <v>1118</v>
      </c>
      <c r="O134" s="22"/>
      <c r="P134" s="2" t="s">
        <v>58</v>
      </c>
      <c r="Q134" s="2" t="s">
        <v>57</v>
      </c>
      <c r="R134" s="2" t="s">
        <v>57</v>
      </c>
      <c r="S134" s="2" t="s">
        <v>57</v>
      </c>
      <c r="T134" s="2" t="s">
        <v>57</v>
      </c>
      <c r="U134" s="2" t="s">
        <v>58</v>
      </c>
      <c r="V134" s="2" t="s">
        <v>58</v>
      </c>
      <c r="W134" s="2" t="s">
        <v>57</v>
      </c>
      <c r="X134" s="2" t="s">
        <v>58</v>
      </c>
      <c r="Y134" s="23"/>
      <c r="Z134" s="23"/>
      <c r="AA134" s="23"/>
      <c r="AB134" s="69" t="s">
        <v>59</v>
      </c>
      <c r="AC134" s="2" t="s">
        <v>57</v>
      </c>
      <c r="AD134" s="22" t="s">
        <v>70</v>
      </c>
      <c r="AE134" s="2" t="s">
        <v>57</v>
      </c>
      <c r="AF134" s="22" t="s">
        <v>70</v>
      </c>
      <c r="AG134" s="22"/>
      <c r="AH134" s="10" t="s">
        <v>797</v>
      </c>
      <c r="AI134" s="18" t="s">
        <v>68</v>
      </c>
      <c r="AJ134" s="10"/>
      <c r="AK134" s="21" t="s">
        <v>1119</v>
      </c>
      <c r="AL134" s="21" t="s">
        <v>70</v>
      </c>
      <c r="AM134" s="13" t="s">
        <v>70</v>
      </c>
      <c r="AN134" s="10" t="s">
        <v>70</v>
      </c>
      <c r="AO134" s="12" t="s">
        <v>70</v>
      </c>
      <c r="AP134" s="10" t="s">
        <v>289</v>
      </c>
      <c r="AQ134" s="10"/>
      <c r="AR134" s="10"/>
      <c r="AS134" s="10">
        <v>13.5</v>
      </c>
      <c r="AT134" s="10">
        <v>13.5</v>
      </c>
      <c r="AU134" s="10"/>
      <c r="AV134" s="12"/>
      <c r="AW134" s="10"/>
      <c r="AX134" s="10"/>
      <c r="AY134" s="10"/>
      <c r="AZ134" s="10" t="s">
        <v>2075</v>
      </c>
      <c r="BA134" s="10"/>
      <c r="BB134" s="10"/>
      <c r="BC134" s="10"/>
      <c r="BD134" s="10" t="s">
        <v>920</v>
      </c>
    </row>
    <row r="135" spans="1:56" ht="120" customHeight="1" x14ac:dyDescent="0.25">
      <c r="A135" s="2">
        <v>134</v>
      </c>
      <c r="B135" s="2" t="s">
        <v>1120</v>
      </c>
      <c r="C135" s="2">
        <v>2.3E-2</v>
      </c>
      <c r="D135" s="2">
        <f t="shared" ca="1" si="2"/>
        <v>123</v>
      </c>
      <c r="E135" s="2"/>
      <c r="F135" s="2"/>
      <c r="G135" s="22" t="s">
        <v>1121</v>
      </c>
      <c r="H135" s="22" t="s">
        <v>1122</v>
      </c>
      <c r="I135" s="22" t="s">
        <v>1123</v>
      </c>
      <c r="J135" s="22" t="s">
        <v>1123</v>
      </c>
      <c r="K135" s="22" t="s">
        <v>1124</v>
      </c>
      <c r="L135" s="22" t="s">
        <v>1125</v>
      </c>
      <c r="M135" s="22" t="s">
        <v>106</v>
      </c>
      <c r="N135" s="22" t="s">
        <v>1126</v>
      </c>
      <c r="O135" s="22"/>
      <c r="P135" s="2" t="s">
        <v>58</v>
      </c>
      <c r="Q135" s="2" t="s">
        <v>57</v>
      </c>
      <c r="R135" s="2" t="s">
        <v>57</v>
      </c>
      <c r="S135" s="2" t="s">
        <v>58</v>
      </c>
      <c r="T135" s="2" t="s">
        <v>58</v>
      </c>
      <c r="U135" s="2" t="s">
        <v>58</v>
      </c>
      <c r="V135" s="2" t="s">
        <v>58</v>
      </c>
      <c r="W135" s="2" t="s">
        <v>58</v>
      </c>
      <c r="X135" s="2" t="s">
        <v>57</v>
      </c>
      <c r="Y135" s="23"/>
      <c r="Z135" s="23"/>
      <c r="AA135" s="23"/>
      <c r="AB135" s="69" t="s">
        <v>59</v>
      </c>
      <c r="AC135" s="2" t="s">
        <v>57</v>
      </c>
      <c r="AD135" s="22" t="s">
        <v>70</v>
      </c>
      <c r="AE135" s="2" t="s">
        <v>58</v>
      </c>
      <c r="AF135" s="22"/>
      <c r="AG135" s="22"/>
      <c r="AH135" s="10" t="s">
        <v>797</v>
      </c>
      <c r="AI135" s="20" t="s">
        <v>324</v>
      </c>
      <c r="AJ135" s="10" t="s">
        <v>2195</v>
      </c>
      <c r="AK135" s="21" t="s">
        <v>2196</v>
      </c>
      <c r="AL135" s="21" t="s">
        <v>2197</v>
      </c>
      <c r="AM135" s="13" t="s">
        <v>1051</v>
      </c>
      <c r="AN135" s="10" t="s">
        <v>1052</v>
      </c>
      <c r="AO135" s="12"/>
      <c r="AP135" s="10" t="s">
        <v>633</v>
      </c>
      <c r="AQ135" s="10"/>
      <c r="AR135" s="10"/>
      <c r="AS135" s="10"/>
      <c r="AT135" s="10"/>
      <c r="AU135" s="10"/>
      <c r="AV135" s="12"/>
      <c r="AW135" s="10"/>
      <c r="AX135" s="10"/>
      <c r="AY135" s="10"/>
      <c r="AZ135" s="10" t="s">
        <v>920</v>
      </c>
      <c r="BA135" s="10" t="s">
        <v>632</v>
      </c>
      <c r="BB135" s="10"/>
      <c r="BC135" s="10"/>
      <c r="BD135" s="10"/>
    </row>
    <row r="136" spans="1:56" ht="120" customHeight="1" x14ac:dyDescent="0.25">
      <c r="A136" s="2">
        <v>135</v>
      </c>
      <c r="B136" s="2" t="s">
        <v>1127</v>
      </c>
      <c r="C136" s="2">
        <v>8.3899999999999999E-3</v>
      </c>
      <c r="D136" s="2">
        <f t="shared" ca="1" si="2"/>
        <v>124</v>
      </c>
      <c r="E136" s="2"/>
      <c r="F136" s="2"/>
      <c r="G136" s="22" t="s">
        <v>1128</v>
      </c>
      <c r="H136" s="22" t="s">
        <v>1129</v>
      </c>
      <c r="I136" s="22" t="s">
        <v>1130</v>
      </c>
      <c r="J136" s="22" t="s">
        <v>1131</v>
      </c>
      <c r="K136" s="22" t="s">
        <v>1132</v>
      </c>
      <c r="L136" s="22" t="s">
        <v>1133</v>
      </c>
      <c r="M136" s="22" t="s">
        <v>106</v>
      </c>
      <c r="N136" s="22" t="s">
        <v>1134</v>
      </c>
      <c r="O136" s="22"/>
      <c r="P136" s="2" t="s">
        <v>58</v>
      </c>
      <c r="Q136" s="2" t="s">
        <v>57</v>
      </c>
      <c r="R136" s="2" t="s">
        <v>57</v>
      </c>
      <c r="S136" s="2" t="s">
        <v>58</v>
      </c>
      <c r="T136" s="2" t="s">
        <v>58</v>
      </c>
      <c r="U136" s="2" t="s">
        <v>58</v>
      </c>
      <c r="V136" s="2" t="s">
        <v>58</v>
      </c>
      <c r="W136" s="2" t="s">
        <v>58</v>
      </c>
      <c r="X136" s="2" t="s">
        <v>57</v>
      </c>
      <c r="Y136" s="23"/>
      <c r="Z136" s="23"/>
      <c r="AA136" s="23"/>
      <c r="AB136" s="69" t="s">
        <v>59</v>
      </c>
      <c r="AC136" s="2" t="s">
        <v>57</v>
      </c>
      <c r="AD136" s="22" t="s">
        <v>70</v>
      </c>
      <c r="AE136" s="2" t="s">
        <v>58</v>
      </c>
      <c r="AF136" s="22"/>
      <c r="AG136" s="22"/>
      <c r="AH136" s="10" t="s">
        <v>797</v>
      </c>
      <c r="AI136" s="18" t="s">
        <v>68</v>
      </c>
      <c r="AJ136" s="10" t="s">
        <v>2195</v>
      </c>
      <c r="AK136" s="21" t="s">
        <v>2198</v>
      </c>
      <c r="AL136" s="21" t="s">
        <v>2197</v>
      </c>
      <c r="AM136" s="13" t="s">
        <v>2199</v>
      </c>
      <c r="AN136" s="10" t="s">
        <v>1052</v>
      </c>
      <c r="AO136" s="12"/>
      <c r="AP136" s="10" t="s">
        <v>633</v>
      </c>
      <c r="AQ136" s="10"/>
      <c r="AR136" s="10"/>
      <c r="AS136" s="10">
        <v>10.6</v>
      </c>
      <c r="AT136" s="10">
        <v>10.6</v>
      </c>
      <c r="AU136" s="10"/>
      <c r="AV136" s="12"/>
      <c r="AW136" s="10">
        <v>0.2</v>
      </c>
      <c r="AX136" s="10"/>
      <c r="AY136" s="10"/>
      <c r="AZ136" s="10" t="s">
        <v>920</v>
      </c>
      <c r="BA136" s="10"/>
      <c r="BB136" s="10"/>
      <c r="BC136" s="10"/>
      <c r="BD136" s="10" t="s">
        <v>68</v>
      </c>
    </row>
    <row r="137" spans="1:56" ht="120" customHeight="1" x14ac:dyDescent="0.25">
      <c r="A137" s="2">
        <v>136</v>
      </c>
      <c r="B137" s="2" t="s">
        <v>1135</v>
      </c>
      <c r="C137" s="2">
        <v>0</v>
      </c>
      <c r="D137" s="2">
        <f t="shared" ca="1" si="2"/>
        <v>131</v>
      </c>
      <c r="E137" s="2"/>
      <c r="F137" s="2"/>
      <c r="G137" s="22" t="s">
        <v>1136</v>
      </c>
      <c r="H137" s="22" t="s">
        <v>1137</v>
      </c>
      <c r="I137" s="22" t="s">
        <v>1138</v>
      </c>
      <c r="J137" s="22" t="s">
        <v>1139</v>
      </c>
      <c r="K137" s="22" t="s">
        <v>1140</v>
      </c>
      <c r="L137" s="22" t="s">
        <v>1141</v>
      </c>
      <c r="M137" s="22" t="s">
        <v>106</v>
      </c>
      <c r="N137" s="22" t="s">
        <v>1142</v>
      </c>
      <c r="O137" s="22"/>
      <c r="P137" s="2" t="s">
        <v>58</v>
      </c>
      <c r="Q137" s="2" t="s">
        <v>57</v>
      </c>
      <c r="R137" s="2" t="s">
        <v>57</v>
      </c>
      <c r="S137" s="2" t="s">
        <v>58</v>
      </c>
      <c r="T137" s="2" t="s">
        <v>58</v>
      </c>
      <c r="U137" s="2" t="s">
        <v>58</v>
      </c>
      <c r="V137" s="2" t="s">
        <v>58</v>
      </c>
      <c r="W137" s="2" t="s">
        <v>58</v>
      </c>
      <c r="X137" s="2" t="s">
        <v>58</v>
      </c>
      <c r="Y137" s="23"/>
      <c r="Z137" s="23"/>
      <c r="AA137" s="23"/>
      <c r="AB137" s="69" t="s">
        <v>59</v>
      </c>
      <c r="AC137" s="2" t="s">
        <v>57</v>
      </c>
      <c r="AD137" s="22"/>
      <c r="AE137" s="2" t="s">
        <v>57</v>
      </c>
      <c r="AF137" s="22"/>
      <c r="AG137" s="22"/>
      <c r="AH137" s="10" t="s">
        <v>797</v>
      </c>
      <c r="AI137" s="20" t="s">
        <v>324</v>
      </c>
      <c r="AJ137" s="10"/>
      <c r="AK137" s="21" t="s">
        <v>1143</v>
      </c>
      <c r="AL137" s="21" t="s">
        <v>506</v>
      </c>
      <c r="AM137" s="13" t="s">
        <v>507</v>
      </c>
      <c r="AN137" s="10" t="s">
        <v>508</v>
      </c>
      <c r="AO137" s="59" t="s">
        <v>509</v>
      </c>
      <c r="AP137" s="10" t="s">
        <v>289</v>
      </c>
      <c r="AQ137" s="10">
        <v>0.95</v>
      </c>
      <c r="AR137" s="10"/>
      <c r="AS137" s="10">
        <v>35.42</v>
      </c>
      <c r="AT137" s="10">
        <v>33.65</v>
      </c>
      <c r="AU137" s="10"/>
      <c r="AV137" s="12">
        <v>45566</v>
      </c>
      <c r="AW137" s="10">
        <v>0.1</v>
      </c>
      <c r="AX137" s="10"/>
      <c r="AY137" s="10"/>
      <c r="AZ137" s="10" t="s">
        <v>920</v>
      </c>
      <c r="BA137" s="10"/>
      <c r="BB137" s="10" t="s">
        <v>70</v>
      </c>
      <c r="BC137" s="10" t="s">
        <v>920</v>
      </c>
      <c r="BD137" s="10" t="s">
        <v>920</v>
      </c>
    </row>
    <row r="138" spans="1:56" ht="120" customHeight="1" x14ac:dyDescent="0.25">
      <c r="A138" s="2">
        <v>137</v>
      </c>
      <c r="B138" s="2" t="s">
        <v>1144</v>
      </c>
      <c r="C138" s="2">
        <v>1.3639999999999999E-2</v>
      </c>
      <c r="D138" s="2">
        <f t="shared" ca="1" si="2"/>
        <v>87</v>
      </c>
      <c r="E138" s="2"/>
      <c r="F138" s="2"/>
      <c r="G138" s="22" t="s">
        <v>1145</v>
      </c>
      <c r="H138" s="22" t="s">
        <v>1146</v>
      </c>
      <c r="I138" s="22" t="s">
        <v>1147</v>
      </c>
      <c r="J138" s="22" t="s">
        <v>1147</v>
      </c>
      <c r="K138" s="22" t="s">
        <v>1148</v>
      </c>
      <c r="L138" s="22" t="s">
        <v>1149</v>
      </c>
      <c r="M138" s="22" t="s">
        <v>106</v>
      </c>
      <c r="N138" s="22" t="s">
        <v>1150</v>
      </c>
      <c r="O138" s="22"/>
      <c r="P138" s="2" t="s">
        <v>58</v>
      </c>
      <c r="Q138" s="2" t="s">
        <v>57</v>
      </c>
      <c r="R138" s="2" t="s">
        <v>57</v>
      </c>
      <c r="S138" s="2" t="s">
        <v>58</v>
      </c>
      <c r="T138" s="2" t="s">
        <v>58</v>
      </c>
      <c r="U138" s="2" t="s">
        <v>58</v>
      </c>
      <c r="V138" s="2" t="s">
        <v>58</v>
      </c>
      <c r="W138" s="2" t="s">
        <v>58</v>
      </c>
      <c r="X138" s="2" t="s">
        <v>57</v>
      </c>
      <c r="Y138" s="23"/>
      <c r="Z138" s="23"/>
      <c r="AA138" s="23"/>
      <c r="AB138" s="69" t="s">
        <v>59</v>
      </c>
      <c r="AC138" s="2" t="s">
        <v>57</v>
      </c>
      <c r="AD138" s="22" t="s">
        <v>70</v>
      </c>
      <c r="AE138" s="2" t="s">
        <v>58</v>
      </c>
      <c r="AF138" s="22"/>
      <c r="AG138" s="22"/>
      <c r="AH138" s="10" t="s">
        <v>797</v>
      </c>
      <c r="AI138" s="20" t="s">
        <v>324</v>
      </c>
      <c r="AJ138" s="10" t="s">
        <v>2195</v>
      </c>
      <c r="AK138" s="21" t="s">
        <v>2200</v>
      </c>
      <c r="AL138" s="21" t="s">
        <v>2201</v>
      </c>
      <c r="AM138" s="13" t="s">
        <v>923</v>
      </c>
      <c r="AN138" s="10" t="s">
        <v>130</v>
      </c>
      <c r="AO138" s="12">
        <v>45344</v>
      </c>
      <c r="AP138" s="10" t="s">
        <v>633</v>
      </c>
      <c r="AQ138" s="10"/>
      <c r="AR138" s="10"/>
      <c r="AS138" s="10"/>
      <c r="AT138" s="10"/>
      <c r="AU138" s="10"/>
      <c r="AV138" s="12"/>
      <c r="AW138" s="10"/>
      <c r="AX138" s="10"/>
      <c r="AY138" s="10"/>
      <c r="AZ138" s="10" t="s">
        <v>920</v>
      </c>
      <c r="BA138" s="10"/>
      <c r="BB138" s="10"/>
      <c r="BC138" s="10" t="s">
        <v>2075</v>
      </c>
      <c r="BD138" s="10"/>
    </row>
    <row r="139" spans="1:56" ht="120" customHeight="1" x14ac:dyDescent="0.25">
      <c r="A139" s="2">
        <v>138</v>
      </c>
      <c r="B139" s="2" t="s">
        <v>1151</v>
      </c>
      <c r="C139" s="2">
        <v>2.8300000000000001E-3</v>
      </c>
      <c r="D139" s="2">
        <f t="shared" ca="1" si="2"/>
        <v>72</v>
      </c>
      <c r="E139" s="2"/>
      <c r="F139" s="2"/>
      <c r="G139" s="22" t="s">
        <v>1152</v>
      </c>
      <c r="H139" s="22" t="s">
        <v>1153</v>
      </c>
      <c r="I139" s="22" t="s">
        <v>484</v>
      </c>
      <c r="J139" s="22" t="s">
        <v>1153</v>
      </c>
      <c r="K139" s="22" t="s">
        <v>1154</v>
      </c>
      <c r="L139" s="22" t="s">
        <v>1155</v>
      </c>
      <c r="M139" s="22" t="s">
        <v>106</v>
      </c>
      <c r="N139" s="22" t="s">
        <v>1156</v>
      </c>
      <c r="O139" s="22"/>
      <c r="P139" s="2" t="s">
        <v>58</v>
      </c>
      <c r="Q139" s="2" t="s">
        <v>57</v>
      </c>
      <c r="R139" s="2" t="s">
        <v>57</v>
      </c>
      <c r="S139" s="2" t="s">
        <v>58</v>
      </c>
      <c r="T139" s="2" t="s">
        <v>58</v>
      </c>
      <c r="U139" s="2" t="s">
        <v>58</v>
      </c>
      <c r="V139" s="2" t="s">
        <v>58</v>
      </c>
      <c r="W139" s="2" t="s">
        <v>58</v>
      </c>
      <c r="X139" s="2" t="s">
        <v>57</v>
      </c>
      <c r="Y139" s="23"/>
      <c r="Z139" s="23"/>
      <c r="AA139" s="23"/>
      <c r="AB139" s="69" t="s">
        <v>59</v>
      </c>
      <c r="AC139" s="2" t="s">
        <v>57</v>
      </c>
      <c r="AD139" s="22" t="s">
        <v>70</v>
      </c>
      <c r="AE139" s="2" t="s">
        <v>58</v>
      </c>
      <c r="AF139" s="22"/>
      <c r="AG139" s="22"/>
      <c r="AH139" s="10" t="s">
        <v>797</v>
      </c>
      <c r="AI139" s="18" t="s">
        <v>68</v>
      </c>
      <c r="AJ139" s="10" t="s">
        <v>2195</v>
      </c>
      <c r="AK139" s="21" t="s">
        <v>2202</v>
      </c>
      <c r="AL139" s="21" t="s">
        <v>2201</v>
      </c>
      <c r="AM139" s="13" t="s">
        <v>923</v>
      </c>
      <c r="AN139" s="10" t="s">
        <v>130</v>
      </c>
      <c r="AO139" s="12"/>
      <c r="AP139" s="10" t="s">
        <v>289</v>
      </c>
      <c r="AQ139" s="10">
        <v>1</v>
      </c>
      <c r="AR139" s="10"/>
      <c r="AS139" s="10">
        <v>0.17</v>
      </c>
      <c r="AT139" s="10">
        <v>0.17</v>
      </c>
      <c r="AU139" s="10"/>
      <c r="AV139" s="12"/>
      <c r="AW139" s="10">
        <v>0.3</v>
      </c>
      <c r="AX139" s="10"/>
      <c r="AY139" s="10"/>
      <c r="AZ139" s="10" t="s">
        <v>920</v>
      </c>
      <c r="BA139" s="10"/>
      <c r="BB139" s="10"/>
      <c r="BC139" s="10"/>
      <c r="BD139" s="10" t="s">
        <v>68</v>
      </c>
    </row>
    <row r="140" spans="1:56" ht="120" customHeight="1" x14ac:dyDescent="0.25">
      <c r="A140" s="2">
        <v>139</v>
      </c>
      <c r="B140" s="2" t="s">
        <v>1157</v>
      </c>
      <c r="C140" s="2">
        <v>0</v>
      </c>
      <c r="D140" s="2">
        <f t="shared" ca="1" si="2"/>
        <v>87</v>
      </c>
      <c r="E140" s="2"/>
      <c r="F140" s="2"/>
      <c r="G140" s="22" t="s">
        <v>1158</v>
      </c>
      <c r="H140" s="22" t="s">
        <v>1159</v>
      </c>
      <c r="I140" s="22" t="s">
        <v>1160</v>
      </c>
      <c r="J140" s="22" t="s">
        <v>1161</v>
      </c>
      <c r="K140" s="22" t="s">
        <v>1162</v>
      </c>
      <c r="L140" s="22" t="s">
        <v>1163</v>
      </c>
      <c r="M140" s="22" t="s">
        <v>106</v>
      </c>
      <c r="N140" s="22" t="s">
        <v>1164</v>
      </c>
      <c r="O140" s="22"/>
      <c r="P140" s="2" t="s">
        <v>58</v>
      </c>
      <c r="Q140" s="2" t="s">
        <v>57</v>
      </c>
      <c r="R140" s="2" t="s">
        <v>57</v>
      </c>
      <c r="S140" s="2" t="s">
        <v>58</v>
      </c>
      <c r="T140" s="2" t="s">
        <v>58</v>
      </c>
      <c r="U140" s="2" t="s">
        <v>58</v>
      </c>
      <c r="V140" s="2" t="s">
        <v>58</v>
      </c>
      <c r="W140" s="2" t="s">
        <v>58</v>
      </c>
      <c r="X140" s="2" t="s">
        <v>57</v>
      </c>
      <c r="Y140" s="23"/>
      <c r="Z140" s="23"/>
      <c r="AA140" s="23"/>
      <c r="AB140" s="69" t="s">
        <v>59</v>
      </c>
      <c r="AC140" s="2" t="s">
        <v>57</v>
      </c>
      <c r="AD140" s="22" t="s">
        <v>70</v>
      </c>
      <c r="AE140" s="2" t="s">
        <v>57</v>
      </c>
      <c r="AF140" s="22"/>
      <c r="AG140" s="22"/>
      <c r="AH140" s="10" t="s">
        <v>797</v>
      </c>
      <c r="AI140" s="18" t="s">
        <v>68</v>
      </c>
      <c r="AJ140" s="10" t="s">
        <v>2203</v>
      </c>
      <c r="AK140" s="21" t="s">
        <v>2204</v>
      </c>
      <c r="AL140" s="21" t="s">
        <v>70</v>
      </c>
      <c r="AM140" s="13" t="s">
        <v>70</v>
      </c>
      <c r="AN140" s="10" t="s">
        <v>70</v>
      </c>
      <c r="AO140" s="12" t="s">
        <v>70</v>
      </c>
      <c r="AP140" s="10" t="s">
        <v>289</v>
      </c>
      <c r="AQ140" s="10">
        <v>0.31</v>
      </c>
      <c r="AR140" s="10"/>
      <c r="AS140" s="10">
        <v>11.39</v>
      </c>
      <c r="AT140" s="10">
        <v>3.53</v>
      </c>
      <c r="AU140" s="10"/>
      <c r="AV140" s="12"/>
      <c r="AW140" s="10">
        <v>0.15</v>
      </c>
      <c r="AX140" s="10"/>
      <c r="AY140" s="10"/>
      <c r="AZ140" s="10" t="s">
        <v>920</v>
      </c>
      <c r="BA140" s="10"/>
      <c r="BB140" s="10"/>
      <c r="BC140" s="10"/>
      <c r="BD140" s="10" t="s">
        <v>68</v>
      </c>
    </row>
    <row r="141" spans="1:56" ht="120" customHeight="1" x14ac:dyDescent="0.25">
      <c r="A141" s="2">
        <v>140</v>
      </c>
      <c r="B141" s="2" t="s">
        <v>1165</v>
      </c>
      <c r="C141" s="2">
        <v>0.27700000000000002</v>
      </c>
      <c r="D141" s="2">
        <f t="shared" ca="1" si="2"/>
        <v>141</v>
      </c>
      <c r="E141" s="2"/>
      <c r="F141" s="2"/>
      <c r="G141" s="22" t="s">
        <v>1166</v>
      </c>
      <c r="H141" s="22" t="s">
        <v>1167</v>
      </c>
      <c r="I141" s="22" t="s">
        <v>1168</v>
      </c>
      <c r="J141" s="22" t="s">
        <v>1168</v>
      </c>
      <c r="K141" s="22" t="s">
        <v>1169</v>
      </c>
      <c r="L141" s="22" t="s">
        <v>1170</v>
      </c>
      <c r="M141" s="22" t="s">
        <v>1171</v>
      </c>
      <c r="N141" s="22" t="s">
        <v>1172</v>
      </c>
      <c r="O141" s="22"/>
      <c r="P141" s="2" t="s">
        <v>58</v>
      </c>
      <c r="Q141" s="2" t="s">
        <v>58</v>
      </c>
      <c r="R141" s="2" t="s">
        <v>57</v>
      </c>
      <c r="S141" s="2" t="s">
        <v>57</v>
      </c>
      <c r="T141" s="2" t="s">
        <v>58</v>
      </c>
      <c r="U141" s="2" t="s">
        <v>58</v>
      </c>
      <c r="V141" s="2" t="s">
        <v>58</v>
      </c>
      <c r="W141" s="2" t="s">
        <v>58</v>
      </c>
      <c r="X141" s="2" t="s">
        <v>58</v>
      </c>
      <c r="Y141" s="23"/>
      <c r="Z141" s="23"/>
      <c r="AA141" s="23"/>
      <c r="AB141" s="69" t="s">
        <v>59</v>
      </c>
      <c r="AC141" s="2" t="s">
        <v>57</v>
      </c>
      <c r="AD141" s="22" t="s">
        <v>70</v>
      </c>
      <c r="AE141" s="2" t="s">
        <v>58</v>
      </c>
      <c r="AF141" s="22"/>
      <c r="AG141" s="22"/>
      <c r="AH141" s="10" t="s">
        <v>797</v>
      </c>
      <c r="AI141" s="18" t="s">
        <v>68</v>
      </c>
      <c r="AJ141" s="10"/>
      <c r="AK141" s="21" t="s">
        <v>2205</v>
      </c>
      <c r="AL141" s="21"/>
      <c r="AM141" s="13"/>
      <c r="AN141" s="10"/>
      <c r="AO141" s="12"/>
      <c r="AP141" s="10"/>
      <c r="AQ141" s="10"/>
      <c r="AR141" s="10"/>
      <c r="AS141" s="10"/>
      <c r="AT141" s="10"/>
      <c r="AU141" s="10"/>
      <c r="AV141" s="12"/>
      <c r="AW141" s="10"/>
      <c r="AX141" s="10"/>
      <c r="AY141" s="10"/>
      <c r="AZ141" s="10"/>
      <c r="BA141" s="10"/>
      <c r="BB141" s="10"/>
      <c r="BC141" s="10"/>
      <c r="BD141" s="10"/>
    </row>
    <row r="142" spans="1:56" ht="120" customHeight="1" x14ac:dyDescent="0.25">
      <c r="A142" s="2">
        <v>141</v>
      </c>
      <c r="B142" s="2" t="s">
        <v>1173</v>
      </c>
      <c r="C142" s="2">
        <v>6.9300000000000004E-3</v>
      </c>
      <c r="D142" s="2">
        <f t="shared" ca="1" si="2"/>
        <v>126</v>
      </c>
      <c r="E142" s="2"/>
      <c r="F142" s="2"/>
      <c r="G142" s="22" t="s">
        <v>1174</v>
      </c>
      <c r="H142" s="22" t="s">
        <v>1175</v>
      </c>
      <c r="I142" s="22" t="s">
        <v>1176</v>
      </c>
      <c r="J142" s="22" t="s">
        <v>1176</v>
      </c>
      <c r="K142" s="22" t="s">
        <v>1177</v>
      </c>
      <c r="L142" s="22" t="s">
        <v>1178</v>
      </c>
      <c r="M142" s="22" t="s">
        <v>106</v>
      </c>
      <c r="N142" s="22" t="s">
        <v>1179</v>
      </c>
      <c r="O142" s="22"/>
      <c r="P142" s="2" t="s">
        <v>58</v>
      </c>
      <c r="Q142" s="2" t="s">
        <v>57</v>
      </c>
      <c r="R142" s="2" t="s">
        <v>57</v>
      </c>
      <c r="S142" s="2" t="s">
        <v>58</v>
      </c>
      <c r="T142" s="2" t="s">
        <v>58</v>
      </c>
      <c r="U142" s="2" t="s">
        <v>58</v>
      </c>
      <c r="V142" s="2" t="s">
        <v>58</v>
      </c>
      <c r="W142" s="2" t="s">
        <v>58</v>
      </c>
      <c r="X142" s="2" t="s">
        <v>57</v>
      </c>
      <c r="Y142" s="23"/>
      <c r="Z142" s="23"/>
      <c r="AA142" s="23"/>
      <c r="AB142" s="69" t="s">
        <v>59</v>
      </c>
      <c r="AC142" s="2" t="s">
        <v>57</v>
      </c>
      <c r="AD142" s="22" t="s">
        <v>70</v>
      </c>
      <c r="AE142" s="2" t="s">
        <v>58</v>
      </c>
      <c r="AF142" s="22"/>
      <c r="AG142" s="22"/>
      <c r="AH142" s="10" t="s">
        <v>797</v>
      </c>
      <c r="AI142" s="18" t="s">
        <v>68</v>
      </c>
      <c r="AJ142" s="10" t="s">
        <v>2203</v>
      </c>
      <c r="AK142" s="21" t="s">
        <v>2206</v>
      </c>
      <c r="AL142" s="21" t="s">
        <v>70</v>
      </c>
      <c r="AM142" s="13" t="s">
        <v>70</v>
      </c>
      <c r="AN142" s="10" t="s">
        <v>70</v>
      </c>
      <c r="AO142" s="12" t="s">
        <v>70</v>
      </c>
      <c r="AP142" s="10" t="s">
        <v>289</v>
      </c>
      <c r="AQ142" s="10"/>
      <c r="AR142" s="10"/>
      <c r="AS142" s="10">
        <v>32.71</v>
      </c>
      <c r="AT142" s="10">
        <v>32.71</v>
      </c>
      <c r="AU142" s="10"/>
      <c r="AV142" s="12"/>
      <c r="AW142" s="10">
        <v>0.3</v>
      </c>
      <c r="AX142" s="10"/>
      <c r="AY142" s="10"/>
      <c r="AZ142" s="10" t="s">
        <v>920</v>
      </c>
      <c r="BA142" s="10"/>
      <c r="BB142" s="10"/>
      <c r="BC142" s="10"/>
      <c r="BD142" s="10" t="s">
        <v>68</v>
      </c>
    </row>
    <row r="143" spans="1:56" ht="120" customHeight="1" x14ac:dyDescent="0.25">
      <c r="A143" s="2">
        <v>142</v>
      </c>
      <c r="B143" s="2" t="s">
        <v>1180</v>
      </c>
      <c r="C143" s="2">
        <v>0.219</v>
      </c>
      <c r="D143" s="2">
        <f t="shared" ca="1" si="2"/>
        <v>59</v>
      </c>
      <c r="E143" s="2"/>
      <c r="F143" s="2"/>
      <c r="G143" s="22" t="s">
        <v>1181</v>
      </c>
      <c r="H143" s="22" t="s">
        <v>1182</v>
      </c>
      <c r="I143" s="22" t="s">
        <v>1183</v>
      </c>
      <c r="J143" s="22" t="s">
        <v>1161</v>
      </c>
      <c r="K143" s="22" t="s">
        <v>1184</v>
      </c>
      <c r="L143" s="22" t="s">
        <v>1185</v>
      </c>
      <c r="M143" s="22" t="s">
        <v>1171</v>
      </c>
      <c r="N143" s="22" t="s">
        <v>1186</v>
      </c>
      <c r="O143" s="22"/>
      <c r="P143" s="2" t="s">
        <v>58</v>
      </c>
      <c r="Q143" s="2" t="s">
        <v>57</v>
      </c>
      <c r="R143" s="2" t="s">
        <v>57</v>
      </c>
      <c r="S143" s="2" t="s">
        <v>58</v>
      </c>
      <c r="T143" s="2" t="s">
        <v>58</v>
      </c>
      <c r="U143" s="2" t="s">
        <v>58</v>
      </c>
      <c r="V143" s="2" t="s">
        <v>58</v>
      </c>
      <c r="W143" s="2" t="s">
        <v>58</v>
      </c>
      <c r="X143" s="2" t="s">
        <v>58</v>
      </c>
      <c r="Y143" s="23"/>
      <c r="Z143" s="23"/>
      <c r="AA143" s="23"/>
      <c r="AB143" s="69" t="s">
        <v>59</v>
      </c>
      <c r="AC143" s="2" t="s">
        <v>57</v>
      </c>
      <c r="AD143" s="22" t="s">
        <v>70</v>
      </c>
      <c r="AE143" s="2" t="s">
        <v>58</v>
      </c>
      <c r="AF143" s="22"/>
      <c r="AG143" s="22"/>
      <c r="AH143" s="10" t="s">
        <v>797</v>
      </c>
      <c r="AI143" s="18" t="s">
        <v>68</v>
      </c>
      <c r="AJ143" s="10"/>
      <c r="AK143" s="21" t="s">
        <v>2207</v>
      </c>
      <c r="AL143" s="21" t="s">
        <v>2208</v>
      </c>
      <c r="AM143" s="13" t="s">
        <v>334</v>
      </c>
      <c r="AN143" s="10"/>
      <c r="AO143" s="12"/>
      <c r="AP143" s="10"/>
      <c r="AQ143" s="10"/>
      <c r="AR143" s="10"/>
      <c r="AS143" s="10"/>
      <c r="AT143" s="10"/>
      <c r="AU143" s="10"/>
      <c r="AV143" s="12"/>
      <c r="AW143" s="10"/>
      <c r="AX143" s="10"/>
      <c r="AY143" s="10"/>
      <c r="AZ143" s="10"/>
      <c r="BA143" s="10"/>
      <c r="BB143" s="10"/>
      <c r="BC143" s="10"/>
      <c r="BD143" s="10"/>
    </row>
    <row r="144" spans="1:56" ht="120" customHeight="1" x14ac:dyDescent="0.25">
      <c r="A144" s="2">
        <v>143</v>
      </c>
      <c r="B144" s="2" t="s">
        <v>1187</v>
      </c>
      <c r="C144" s="2">
        <v>1.8290000000000001E-2</v>
      </c>
      <c r="D144" s="2">
        <f t="shared" ca="1" si="2"/>
        <v>76</v>
      </c>
      <c r="E144" s="2"/>
      <c r="F144" s="2"/>
      <c r="G144" s="22" t="s">
        <v>1188</v>
      </c>
      <c r="H144" s="22" t="s">
        <v>1189</v>
      </c>
      <c r="I144" s="22" t="s">
        <v>1190</v>
      </c>
      <c r="J144" s="22" t="s">
        <v>1191</v>
      </c>
      <c r="K144" s="22" t="s">
        <v>1192</v>
      </c>
      <c r="L144" s="22" t="s">
        <v>1193</v>
      </c>
      <c r="M144" s="22" t="s">
        <v>106</v>
      </c>
      <c r="N144" s="22" t="s">
        <v>1194</v>
      </c>
      <c r="O144" s="22"/>
      <c r="P144" s="2" t="s">
        <v>58</v>
      </c>
      <c r="Q144" s="2" t="s">
        <v>57</v>
      </c>
      <c r="R144" s="2" t="s">
        <v>57</v>
      </c>
      <c r="S144" s="2" t="s">
        <v>58</v>
      </c>
      <c r="T144" s="2" t="s">
        <v>58</v>
      </c>
      <c r="U144" s="2" t="s">
        <v>58</v>
      </c>
      <c r="V144" s="2" t="s">
        <v>58</v>
      </c>
      <c r="W144" s="2" t="s">
        <v>58</v>
      </c>
      <c r="X144" s="2" t="s">
        <v>57</v>
      </c>
      <c r="Y144" s="23"/>
      <c r="Z144" s="23"/>
      <c r="AA144" s="23"/>
      <c r="AB144" s="69" t="s">
        <v>59</v>
      </c>
      <c r="AC144" s="2" t="s">
        <v>57</v>
      </c>
      <c r="AD144" s="22"/>
      <c r="AE144" s="2" t="s">
        <v>58</v>
      </c>
      <c r="AF144" s="22" t="s">
        <v>70</v>
      </c>
      <c r="AG144" s="22"/>
      <c r="AH144" s="10">
        <v>4</v>
      </c>
      <c r="AI144" s="20" t="s">
        <v>324</v>
      </c>
      <c r="AJ144" s="10"/>
      <c r="AK144" s="21"/>
      <c r="AL144" s="21"/>
      <c r="AM144" s="13"/>
      <c r="AN144" s="10"/>
      <c r="AO144" s="12"/>
      <c r="AP144" s="10" t="s">
        <v>633</v>
      </c>
      <c r="AQ144" s="10"/>
      <c r="AR144" s="10"/>
      <c r="AS144" s="10"/>
      <c r="AT144" s="10"/>
      <c r="AU144" s="10"/>
      <c r="AV144" s="12"/>
      <c r="AW144" s="10"/>
      <c r="AX144" s="10"/>
      <c r="AY144" s="10"/>
      <c r="AZ144" s="10"/>
      <c r="BA144" s="10"/>
      <c r="BB144" s="10"/>
      <c r="BC144" s="10"/>
      <c r="BD144" s="10"/>
    </row>
    <row r="145" spans="1:56" ht="120" customHeight="1" x14ac:dyDescent="0.25">
      <c r="A145" s="2">
        <v>144</v>
      </c>
      <c r="B145" s="2" t="s">
        <v>1195</v>
      </c>
      <c r="C145" s="2">
        <v>4.6600000000000001E-3</v>
      </c>
      <c r="D145" s="2">
        <f t="shared" ca="1" si="2"/>
        <v>88</v>
      </c>
      <c r="E145" s="2"/>
      <c r="F145" s="2"/>
      <c r="G145" s="22" t="s">
        <v>1196</v>
      </c>
      <c r="H145" s="22" t="s">
        <v>1197</v>
      </c>
      <c r="I145" s="22" t="s">
        <v>1198</v>
      </c>
      <c r="J145" s="22" t="s">
        <v>1198</v>
      </c>
      <c r="K145" s="22" t="s">
        <v>1199</v>
      </c>
      <c r="L145" s="22" t="s">
        <v>1200</v>
      </c>
      <c r="M145" s="22" t="s">
        <v>106</v>
      </c>
      <c r="N145" s="22" t="s">
        <v>1201</v>
      </c>
      <c r="O145" s="22"/>
      <c r="P145" s="2" t="s">
        <v>58</v>
      </c>
      <c r="Q145" s="2" t="s">
        <v>57</v>
      </c>
      <c r="R145" s="2" t="s">
        <v>57</v>
      </c>
      <c r="S145" s="2" t="s">
        <v>58</v>
      </c>
      <c r="T145" s="2" t="s">
        <v>58</v>
      </c>
      <c r="U145" s="2" t="s">
        <v>58</v>
      </c>
      <c r="V145" s="2" t="s">
        <v>58</v>
      </c>
      <c r="W145" s="2" t="s">
        <v>58</v>
      </c>
      <c r="X145" s="2" t="s">
        <v>57</v>
      </c>
      <c r="Y145" s="23"/>
      <c r="Z145" s="23"/>
      <c r="AA145" s="23"/>
      <c r="AB145" s="69" t="s">
        <v>59</v>
      </c>
      <c r="AC145" s="2" t="s">
        <v>57</v>
      </c>
      <c r="AD145" s="22" t="s">
        <v>70</v>
      </c>
      <c r="AE145" s="2" t="s">
        <v>58</v>
      </c>
      <c r="AF145" s="22"/>
      <c r="AG145" s="22"/>
      <c r="AH145" s="10" t="s">
        <v>797</v>
      </c>
      <c r="AI145" s="18" t="s">
        <v>68</v>
      </c>
      <c r="AJ145" s="10" t="s">
        <v>2195</v>
      </c>
      <c r="AK145" s="21" t="s">
        <v>2209</v>
      </c>
      <c r="AL145" s="21" t="s">
        <v>70</v>
      </c>
      <c r="AM145" s="13" t="s">
        <v>70</v>
      </c>
      <c r="AN145" s="10" t="s">
        <v>70</v>
      </c>
      <c r="AO145" s="12" t="s">
        <v>70</v>
      </c>
      <c r="AP145" s="10" t="s">
        <v>289</v>
      </c>
      <c r="AQ145" s="10">
        <v>1</v>
      </c>
      <c r="AR145" s="10"/>
      <c r="AS145" s="10">
        <v>0.27</v>
      </c>
      <c r="AT145" s="10">
        <v>0.27</v>
      </c>
      <c r="AU145" s="10"/>
      <c r="AV145" s="12"/>
      <c r="AW145" s="10">
        <v>0.15</v>
      </c>
      <c r="AX145" s="10"/>
      <c r="AY145" s="10"/>
      <c r="AZ145" s="10" t="s">
        <v>920</v>
      </c>
      <c r="BA145" s="10"/>
      <c r="BB145" s="10"/>
      <c r="BC145" s="10"/>
      <c r="BD145" s="10" t="s">
        <v>68</v>
      </c>
    </row>
    <row r="146" spans="1:56" ht="120" customHeight="1" x14ac:dyDescent="0.25">
      <c r="A146" s="2">
        <v>145</v>
      </c>
      <c r="B146" s="2" t="s">
        <v>1202</v>
      </c>
      <c r="C146" s="2">
        <v>9.3000000000000005E-4</v>
      </c>
      <c r="D146" s="2">
        <f t="shared" ca="1" si="2"/>
        <v>130</v>
      </c>
      <c r="E146" s="2"/>
      <c r="F146" s="2"/>
      <c r="G146" s="22" t="s">
        <v>1203</v>
      </c>
      <c r="H146" s="22" t="s">
        <v>292</v>
      </c>
      <c r="I146" s="22" t="s">
        <v>1204</v>
      </c>
      <c r="J146" s="22" t="s">
        <v>1205</v>
      </c>
      <c r="K146" s="22" t="s">
        <v>1206</v>
      </c>
      <c r="L146" s="22" t="s">
        <v>1207</v>
      </c>
      <c r="M146" s="22" t="s">
        <v>106</v>
      </c>
      <c r="N146" s="22" t="s">
        <v>1208</v>
      </c>
      <c r="O146" s="22"/>
      <c r="P146" s="2" t="s">
        <v>58</v>
      </c>
      <c r="Q146" s="2" t="s">
        <v>57</v>
      </c>
      <c r="R146" s="2" t="s">
        <v>57</v>
      </c>
      <c r="S146" s="2" t="s">
        <v>58</v>
      </c>
      <c r="T146" s="2" t="s">
        <v>58</v>
      </c>
      <c r="U146" s="2" t="s">
        <v>58</v>
      </c>
      <c r="V146" s="2" t="s">
        <v>58</v>
      </c>
      <c r="W146" s="2" t="s">
        <v>58</v>
      </c>
      <c r="X146" s="2" t="s">
        <v>57</v>
      </c>
      <c r="Y146" s="23"/>
      <c r="Z146" s="23"/>
      <c r="AA146" s="23"/>
      <c r="AB146" s="69" t="s">
        <v>59</v>
      </c>
      <c r="AC146" s="2" t="s">
        <v>57</v>
      </c>
      <c r="AD146" s="22" t="s">
        <v>70</v>
      </c>
      <c r="AE146" s="2" t="s">
        <v>58</v>
      </c>
      <c r="AF146" s="22"/>
      <c r="AG146" s="22"/>
      <c r="AH146" s="10" t="s">
        <v>797</v>
      </c>
      <c r="AI146" s="18" t="s">
        <v>68</v>
      </c>
      <c r="AJ146" s="10" t="s">
        <v>2195</v>
      </c>
      <c r="AK146" s="21" t="s">
        <v>2209</v>
      </c>
      <c r="AL146" s="21" t="s">
        <v>70</v>
      </c>
      <c r="AM146" s="13" t="s">
        <v>70</v>
      </c>
      <c r="AN146" s="10" t="s">
        <v>70</v>
      </c>
      <c r="AO146" s="12" t="s">
        <v>70</v>
      </c>
      <c r="AP146" s="10" t="s">
        <v>289</v>
      </c>
      <c r="AQ146" s="10"/>
      <c r="AR146" s="10"/>
      <c r="AS146" s="10"/>
      <c r="AT146" s="10"/>
      <c r="AU146" s="10"/>
      <c r="AV146" s="12"/>
      <c r="AW146" s="10"/>
      <c r="AX146" s="10"/>
      <c r="AY146" s="10"/>
      <c r="AZ146" s="10" t="s">
        <v>920</v>
      </c>
      <c r="BA146" s="10"/>
      <c r="BB146" s="10"/>
      <c r="BC146" s="10"/>
      <c r="BD146" s="10" t="s">
        <v>68</v>
      </c>
    </row>
    <row r="147" spans="1:56" ht="120" customHeight="1" x14ac:dyDescent="0.25">
      <c r="A147" s="2">
        <v>146</v>
      </c>
      <c r="B147" s="2" t="s">
        <v>1209</v>
      </c>
      <c r="C147" s="2">
        <v>3.798E-2</v>
      </c>
      <c r="D147" s="2">
        <f t="shared" ca="1" si="2"/>
        <v>138</v>
      </c>
      <c r="E147" s="2"/>
      <c r="F147" s="2"/>
      <c r="G147" s="22" t="s">
        <v>1210</v>
      </c>
      <c r="H147" s="22" t="s">
        <v>1211</v>
      </c>
      <c r="I147" s="22" t="s">
        <v>1123</v>
      </c>
      <c r="J147" s="22" t="s">
        <v>1123</v>
      </c>
      <c r="K147" s="22" t="s">
        <v>1212</v>
      </c>
      <c r="L147" s="22" t="s">
        <v>1213</v>
      </c>
      <c r="M147" s="22" t="s">
        <v>106</v>
      </c>
      <c r="N147" s="22" t="s">
        <v>1214</v>
      </c>
      <c r="O147" s="22"/>
      <c r="P147" s="2" t="s">
        <v>58</v>
      </c>
      <c r="Q147" s="2" t="s">
        <v>57</v>
      </c>
      <c r="R147" s="2" t="s">
        <v>57</v>
      </c>
      <c r="S147" s="2" t="s">
        <v>58</v>
      </c>
      <c r="T147" s="2" t="s">
        <v>58</v>
      </c>
      <c r="U147" s="2" t="s">
        <v>58</v>
      </c>
      <c r="V147" s="2" t="s">
        <v>58</v>
      </c>
      <c r="W147" s="2" t="s">
        <v>58</v>
      </c>
      <c r="X147" s="2" t="s">
        <v>57</v>
      </c>
      <c r="Y147" s="23"/>
      <c r="Z147" s="23"/>
      <c r="AA147" s="23"/>
      <c r="AB147" s="69" t="s">
        <v>59</v>
      </c>
      <c r="AC147" s="2" t="s">
        <v>57</v>
      </c>
      <c r="AD147" s="22" t="s">
        <v>70</v>
      </c>
      <c r="AE147" s="2" t="s">
        <v>58</v>
      </c>
      <c r="AF147" s="22"/>
      <c r="AG147" s="22"/>
      <c r="AH147" s="10" t="s">
        <v>797</v>
      </c>
      <c r="AI147" s="20" t="s">
        <v>324</v>
      </c>
      <c r="AJ147" s="10" t="s">
        <v>2195</v>
      </c>
      <c r="AK147" s="21" t="s">
        <v>2210</v>
      </c>
      <c r="AL147" s="21" t="s">
        <v>2197</v>
      </c>
      <c r="AM147" s="13" t="s">
        <v>1051</v>
      </c>
      <c r="AN147" s="10" t="s">
        <v>1052</v>
      </c>
      <c r="AO147" s="12"/>
      <c r="AP147" s="10" t="s">
        <v>633</v>
      </c>
      <c r="AQ147" s="10"/>
      <c r="AR147" s="10"/>
      <c r="AS147" s="10"/>
      <c r="AT147" s="10"/>
      <c r="AU147" s="10"/>
      <c r="AV147" s="12"/>
      <c r="AW147" s="10"/>
      <c r="AX147" s="10"/>
      <c r="AY147" s="10"/>
      <c r="AZ147" s="10" t="s">
        <v>920</v>
      </c>
      <c r="BA147" s="10" t="s">
        <v>632</v>
      </c>
      <c r="BB147" s="10"/>
      <c r="BC147" s="10"/>
      <c r="BD147" s="10"/>
    </row>
    <row r="148" spans="1:56" ht="120" customHeight="1" x14ac:dyDescent="0.25">
      <c r="A148" s="2">
        <v>147</v>
      </c>
      <c r="B148" s="2" t="s">
        <v>1215</v>
      </c>
      <c r="C148" s="2">
        <v>6.6800000000000002E-3</v>
      </c>
      <c r="D148" s="2">
        <f t="shared" ca="1" si="2"/>
        <v>76</v>
      </c>
      <c r="E148" s="2"/>
      <c r="F148" s="2"/>
      <c r="G148" s="22" t="s">
        <v>1216</v>
      </c>
      <c r="H148" s="22" t="s">
        <v>1217</v>
      </c>
      <c r="I148" s="22" t="s">
        <v>1218</v>
      </c>
      <c r="J148" s="22" t="s">
        <v>1219</v>
      </c>
      <c r="K148" s="22" t="s">
        <v>1220</v>
      </c>
      <c r="L148" s="22" t="s">
        <v>1221</v>
      </c>
      <c r="M148" s="22" t="s">
        <v>106</v>
      </c>
      <c r="N148" s="22" t="s">
        <v>1222</v>
      </c>
      <c r="O148" s="22"/>
      <c r="P148" s="2" t="s">
        <v>58</v>
      </c>
      <c r="Q148" s="2" t="s">
        <v>57</v>
      </c>
      <c r="R148" s="2" t="s">
        <v>57</v>
      </c>
      <c r="S148" s="2" t="s">
        <v>58</v>
      </c>
      <c r="T148" s="2" t="s">
        <v>58</v>
      </c>
      <c r="U148" s="2" t="s">
        <v>58</v>
      </c>
      <c r="V148" s="2" t="s">
        <v>58</v>
      </c>
      <c r="W148" s="2" t="s">
        <v>58</v>
      </c>
      <c r="X148" s="2" t="s">
        <v>57</v>
      </c>
      <c r="Y148" s="23"/>
      <c r="Z148" s="23"/>
      <c r="AA148" s="23"/>
      <c r="AB148" s="69" t="s">
        <v>59</v>
      </c>
      <c r="AC148" s="2" t="s">
        <v>57</v>
      </c>
      <c r="AD148" s="22" t="s">
        <v>70</v>
      </c>
      <c r="AE148" s="2" t="s">
        <v>58</v>
      </c>
      <c r="AF148" s="22"/>
      <c r="AG148" s="22"/>
      <c r="AH148" s="10" t="s">
        <v>797</v>
      </c>
      <c r="AI148" s="20" t="s">
        <v>324</v>
      </c>
      <c r="AJ148" s="10" t="s">
        <v>2203</v>
      </c>
      <c r="AK148" s="21" t="s">
        <v>2211</v>
      </c>
      <c r="AL148" s="21" t="s">
        <v>2201</v>
      </c>
      <c r="AM148" s="13" t="s">
        <v>923</v>
      </c>
      <c r="AN148" s="10" t="s">
        <v>130</v>
      </c>
      <c r="AO148" s="12">
        <v>45344</v>
      </c>
      <c r="AP148" s="10" t="s">
        <v>633</v>
      </c>
      <c r="AQ148" s="10"/>
      <c r="AR148" s="10"/>
      <c r="AS148" s="10"/>
      <c r="AT148" s="10"/>
      <c r="AU148" s="10"/>
      <c r="AV148" s="12"/>
      <c r="AW148" s="10"/>
      <c r="AX148" s="10"/>
      <c r="AY148" s="10"/>
      <c r="AZ148" s="10" t="s">
        <v>920</v>
      </c>
      <c r="BA148" s="10" t="s">
        <v>632</v>
      </c>
      <c r="BB148" s="10"/>
      <c r="BC148" s="10"/>
      <c r="BD148" s="10"/>
    </row>
    <row r="149" spans="1:56" ht="120" customHeight="1" x14ac:dyDescent="0.25">
      <c r="A149" s="2">
        <v>148</v>
      </c>
      <c r="B149" s="2" t="s">
        <v>1223</v>
      </c>
      <c r="C149" s="2">
        <v>8.1799999999999998E-3</v>
      </c>
      <c r="D149" s="2">
        <f t="shared" ca="1" si="2"/>
        <v>87</v>
      </c>
      <c r="E149" s="2"/>
      <c r="F149" s="2"/>
      <c r="G149" s="22" t="s">
        <v>1224</v>
      </c>
      <c r="H149" s="22" t="s">
        <v>1225</v>
      </c>
      <c r="I149" s="22" t="s">
        <v>1226</v>
      </c>
      <c r="J149" s="22" t="s">
        <v>1226</v>
      </c>
      <c r="K149" s="22" t="s">
        <v>1227</v>
      </c>
      <c r="L149" s="22" t="s">
        <v>1228</v>
      </c>
      <c r="M149" s="22" t="s">
        <v>106</v>
      </c>
      <c r="N149" s="22" t="s">
        <v>1229</v>
      </c>
      <c r="O149" s="22"/>
      <c r="P149" s="2" t="s">
        <v>58</v>
      </c>
      <c r="Q149" s="2" t="s">
        <v>57</v>
      </c>
      <c r="R149" s="2" t="s">
        <v>57</v>
      </c>
      <c r="S149" s="2" t="s">
        <v>58</v>
      </c>
      <c r="T149" s="2" t="s">
        <v>58</v>
      </c>
      <c r="U149" s="2" t="s">
        <v>58</v>
      </c>
      <c r="V149" s="2" t="s">
        <v>58</v>
      </c>
      <c r="W149" s="2" t="s">
        <v>58</v>
      </c>
      <c r="X149" s="2" t="s">
        <v>57</v>
      </c>
      <c r="Y149" s="23"/>
      <c r="Z149" s="23"/>
      <c r="AA149" s="23"/>
      <c r="AB149" s="69" t="s">
        <v>59</v>
      </c>
      <c r="AC149" s="2" t="s">
        <v>57</v>
      </c>
      <c r="AD149" s="22" t="s">
        <v>70</v>
      </c>
      <c r="AE149" s="2" t="s">
        <v>58</v>
      </c>
      <c r="AF149" s="22"/>
      <c r="AG149" s="22"/>
      <c r="AH149" s="10" t="s">
        <v>797</v>
      </c>
      <c r="AI149" s="20" t="s">
        <v>324</v>
      </c>
      <c r="AJ149" s="10"/>
      <c r="AK149" s="21"/>
      <c r="AL149" s="21"/>
      <c r="AM149" s="13"/>
      <c r="AN149" s="10"/>
      <c r="AO149" s="12"/>
      <c r="AP149" s="10"/>
      <c r="AQ149" s="10"/>
      <c r="AR149" s="10"/>
      <c r="AS149" s="10"/>
      <c r="AT149" s="10"/>
      <c r="AU149" s="10"/>
      <c r="AV149" s="12"/>
      <c r="AW149" s="10"/>
      <c r="AX149" s="10"/>
      <c r="AY149" s="10"/>
      <c r="AZ149" s="10"/>
      <c r="BA149" s="10"/>
      <c r="BB149" s="10"/>
      <c r="BC149" s="10"/>
      <c r="BD149" s="10"/>
    </row>
    <row r="150" spans="1:56" ht="120" customHeight="1" x14ac:dyDescent="0.25">
      <c r="A150" s="2">
        <v>149</v>
      </c>
      <c r="B150" s="2" t="s">
        <v>1230</v>
      </c>
      <c r="C150" s="2">
        <v>0.01</v>
      </c>
      <c r="D150" s="2">
        <f t="shared" ca="1" si="2"/>
        <v>111</v>
      </c>
      <c r="E150" s="2"/>
      <c r="F150" s="2"/>
      <c r="G150" s="22" t="s">
        <v>1231</v>
      </c>
      <c r="H150" s="22" t="s">
        <v>1232</v>
      </c>
      <c r="I150" s="22" t="s">
        <v>1233</v>
      </c>
      <c r="J150" s="22" t="s">
        <v>1233</v>
      </c>
      <c r="K150" s="22" t="s">
        <v>1234</v>
      </c>
      <c r="L150" s="22" t="s">
        <v>1235</v>
      </c>
      <c r="M150" s="22" t="s">
        <v>1236</v>
      </c>
      <c r="N150" s="22" t="s">
        <v>1237</v>
      </c>
      <c r="O150" s="22"/>
      <c r="P150" s="2" t="s">
        <v>58</v>
      </c>
      <c r="Q150" s="2" t="s">
        <v>57</v>
      </c>
      <c r="R150" s="2" t="s">
        <v>57</v>
      </c>
      <c r="S150" s="2" t="s">
        <v>58</v>
      </c>
      <c r="T150" s="2" t="s">
        <v>58</v>
      </c>
      <c r="U150" s="2" t="s">
        <v>58</v>
      </c>
      <c r="V150" s="2" t="s">
        <v>58</v>
      </c>
      <c r="W150" s="2" t="s">
        <v>58</v>
      </c>
      <c r="X150" s="2" t="s">
        <v>57</v>
      </c>
      <c r="Y150" s="23"/>
      <c r="Z150" s="23"/>
      <c r="AA150" s="23"/>
      <c r="AB150" s="69" t="s">
        <v>59</v>
      </c>
      <c r="AC150" s="2" t="s">
        <v>58</v>
      </c>
      <c r="AD150" s="22"/>
      <c r="AE150" s="2" t="s">
        <v>57</v>
      </c>
      <c r="AF150" s="22" t="s">
        <v>70</v>
      </c>
      <c r="AG150" s="22"/>
      <c r="AH150" s="10" t="s">
        <v>797</v>
      </c>
      <c r="AI150" s="18" t="s">
        <v>68</v>
      </c>
      <c r="AJ150" s="10" t="s">
        <v>2195</v>
      </c>
      <c r="AK150" s="21" t="s">
        <v>2198</v>
      </c>
      <c r="AL150" s="21" t="s">
        <v>70</v>
      </c>
      <c r="AM150" s="13" t="s">
        <v>70</v>
      </c>
      <c r="AN150" s="10" t="s">
        <v>70</v>
      </c>
      <c r="AO150" s="12" t="s">
        <v>70</v>
      </c>
      <c r="AP150" s="10" t="s">
        <v>633</v>
      </c>
      <c r="AQ150" s="10"/>
      <c r="AR150" s="10"/>
      <c r="AS150" s="10"/>
      <c r="AT150" s="10">
        <v>13.84</v>
      </c>
      <c r="AU150" s="10"/>
      <c r="AV150" s="12"/>
      <c r="AW150" s="10">
        <v>0.3</v>
      </c>
      <c r="AX150" s="10"/>
      <c r="AY150" s="10"/>
      <c r="AZ150" s="10"/>
      <c r="BA150" s="10"/>
      <c r="BB150" s="10"/>
      <c r="BC150" s="10"/>
      <c r="BD150" s="10" t="s">
        <v>68</v>
      </c>
    </row>
    <row r="151" spans="1:56" ht="120" customHeight="1" x14ac:dyDescent="0.25">
      <c r="A151" s="2">
        <v>150</v>
      </c>
      <c r="B151" s="2" t="s">
        <v>1238</v>
      </c>
      <c r="C151" s="2">
        <v>0.02</v>
      </c>
      <c r="D151" s="2">
        <f t="shared" ca="1" si="2"/>
        <v>60</v>
      </c>
      <c r="E151" s="2"/>
      <c r="F151" s="2"/>
      <c r="G151" s="22" t="s">
        <v>1239</v>
      </c>
      <c r="H151" s="22" t="s">
        <v>1240</v>
      </c>
      <c r="I151" s="22" t="s">
        <v>1241</v>
      </c>
      <c r="J151" s="22" t="s">
        <v>1241</v>
      </c>
      <c r="K151" s="22" t="s">
        <v>1242</v>
      </c>
      <c r="L151" s="22" t="s">
        <v>1243</v>
      </c>
      <c r="M151" s="22" t="s">
        <v>106</v>
      </c>
      <c r="N151" s="22" t="s">
        <v>1244</v>
      </c>
      <c r="O151" s="22"/>
      <c r="P151" s="2" t="s">
        <v>58</v>
      </c>
      <c r="Q151" s="2" t="s">
        <v>57</v>
      </c>
      <c r="R151" s="2" t="s">
        <v>57</v>
      </c>
      <c r="S151" s="2" t="s">
        <v>58</v>
      </c>
      <c r="T151" s="2" t="s">
        <v>58</v>
      </c>
      <c r="U151" s="2" t="s">
        <v>58</v>
      </c>
      <c r="V151" s="2" t="s">
        <v>58</v>
      </c>
      <c r="W151" s="2" t="s">
        <v>58</v>
      </c>
      <c r="X151" s="2" t="s">
        <v>57</v>
      </c>
      <c r="Y151" s="23"/>
      <c r="Z151" s="23"/>
      <c r="AA151" s="23"/>
      <c r="AB151" s="69" t="s">
        <v>59</v>
      </c>
      <c r="AC151" s="2" t="s">
        <v>57</v>
      </c>
      <c r="AD151" s="22" t="s">
        <v>70</v>
      </c>
      <c r="AE151" s="2" t="s">
        <v>58</v>
      </c>
      <c r="AF151" s="22"/>
      <c r="AG151" s="22"/>
      <c r="AH151" s="10" t="s">
        <v>797</v>
      </c>
      <c r="AI151" s="20" t="s">
        <v>324</v>
      </c>
      <c r="AJ151" s="10" t="s">
        <v>2195</v>
      </c>
      <c r="AK151" s="21" t="s">
        <v>2210</v>
      </c>
      <c r="AL151" s="21" t="s">
        <v>2197</v>
      </c>
      <c r="AM151" s="13" t="s">
        <v>1051</v>
      </c>
      <c r="AN151" s="10" t="s">
        <v>1052</v>
      </c>
      <c r="AO151" s="12"/>
      <c r="AP151" s="10" t="s">
        <v>633</v>
      </c>
      <c r="AQ151" s="10"/>
      <c r="AR151" s="10"/>
      <c r="AS151" s="10"/>
      <c r="AT151" s="10"/>
      <c r="AU151" s="10"/>
      <c r="AV151" s="12"/>
      <c r="AW151" s="10"/>
      <c r="AX151" s="10"/>
      <c r="AY151" s="10"/>
      <c r="AZ151" s="10" t="s">
        <v>920</v>
      </c>
      <c r="BA151" s="10" t="s">
        <v>632</v>
      </c>
      <c r="BB151" s="10"/>
      <c r="BC151" s="10"/>
      <c r="BD151" s="10"/>
    </row>
    <row r="152" spans="1:56" ht="120" customHeight="1" x14ac:dyDescent="0.25">
      <c r="A152" s="2">
        <v>151</v>
      </c>
      <c r="B152" s="2" t="s">
        <v>1245</v>
      </c>
      <c r="C152" s="2">
        <v>3.0300000000000001E-3</v>
      </c>
      <c r="D152" s="2">
        <f t="shared" ca="1" si="2"/>
        <v>140</v>
      </c>
      <c r="E152" s="2"/>
      <c r="F152" s="2"/>
      <c r="G152" s="22" t="s">
        <v>1246</v>
      </c>
      <c r="H152" s="22" t="s">
        <v>1247</v>
      </c>
      <c r="I152" s="22" t="s">
        <v>1248</v>
      </c>
      <c r="J152" s="22" t="s">
        <v>1249</v>
      </c>
      <c r="K152" s="22" t="s">
        <v>1250</v>
      </c>
      <c r="L152" s="22" t="s">
        <v>1251</v>
      </c>
      <c r="M152" s="22" t="s">
        <v>106</v>
      </c>
      <c r="N152" s="22" t="s">
        <v>1252</v>
      </c>
      <c r="O152" s="22"/>
      <c r="P152" s="2" t="s">
        <v>58</v>
      </c>
      <c r="Q152" s="2" t="s">
        <v>57</v>
      </c>
      <c r="R152" s="2" t="s">
        <v>57</v>
      </c>
      <c r="S152" s="2" t="s">
        <v>58</v>
      </c>
      <c r="T152" s="2" t="s">
        <v>58</v>
      </c>
      <c r="U152" s="2" t="s">
        <v>58</v>
      </c>
      <c r="V152" s="2" t="s">
        <v>58</v>
      </c>
      <c r="W152" s="2" t="s">
        <v>58</v>
      </c>
      <c r="X152" s="2" t="s">
        <v>57</v>
      </c>
      <c r="Y152" s="23"/>
      <c r="Z152" s="23"/>
      <c r="AA152" s="23"/>
      <c r="AB152" s="69" t="s">
        <v>59</v>
      </c>
      <c r="AC152" s="2" t="s">
        <v>57</v>
      </c>
      <c r="AD152" s="22" t="s">
        <v>70</v>
      </c>
      <c r="AE152" s="2" t="s">
        <v>58</v>
      </c>
      <c r="AF152" s="22"/>
      <c r="AG152" s="22"/>
      <c r="AH152" s="10" t="s">
        <v>797</v>
      </c>
      <c r="AI152" s="20" t="s">
        <v>324</v>
      </c>
      <c r="AJ152" s="10" t="s">
        <v>2195</v>
      </c>
      <c r="AK152" s="21" t="s">
        <v>2196</v>
      </c>
      <c r="AL152" s="21" t="s">
        <v>2197</v>
      </c>
      <c r="AM152" s="13" t="s">
        <v>2199</v>
      </c>
      <c r="AN152" s="10" t="s">
        <v>1052</v>
      </c>
      <c r="AO152" s="12"/>
      <c r="AP152" s="10" t="s">
        <v>633</v>
      </c>
      <c r="AQ152" s="10"/>
      <c r="AR152" s="10"/>
      <c r="AS152" s="10"/>
      <c r="AT152" s="10"/>
      <c r="AU152" s="10"/>
      <c r="AV152" s="12"/>
      <c r="AW152" s="10"/>
      <c r="AX152" s="10"/>
      <c r="AY152" s="10"/>
      <c r="AZ152" s="10" t="s">
        <v>920</v>
      </c>
      <c r="BA152" s="10" t="s">
        <v>632</v>
      </c>
      <c r="BB152" s="10"/>
      <c r="BC152" s="10"/>
      <c r="BD152" s="10"/>
    </row>
    <row r="153" spans="1:56" ht="120" customHeight="1" x14ac:dyDescent="0.25">
      <c r="A153" s="2">
        <v>152</v>
      </c>
      <c r="B153" s="2" t="s">
        <v>1253</v>
      </c>
      <c r="C153" s="2">
        <v>0.26340000000000002</v>
      </c>
      <c r="D153" s="2">
        <f t="shared" ca="1" si="2"/>
        <v>121</v>
      </c>
      <c r="E153" s="2"/>
      <c r="F153" s="2"/>
      <c r="G153" s="22" t="s">
        <v>1254</v>
      </c>
      <c r="H153" s="22" t="s">
        <v>1255</v>
      </c>
      <c r="I153" s="22" t="s">
        <v>1256</v>
      </c>
      <c r="J153" s="22" t="s">
        <v>1256</v>
      </c>
      <c r="K153" s="22" t="s">
        <v>1257</v>
      </c>
      <c r="L153" s="22" t="s">
        <v>1258</v>
      </c>
      <c r="M153" s="22" t="s">
        <v>1171</v>
      </c>
      <c r="N153" s="22" t="s">
        <v>1259</v>
      </c>
      <c r="O153" s="22"/>
      <c r="P153" s="2" t="s">
        <v>58</v>
      </c>
      <c r="Q153" s="2" t="s">
        <v>57</v>
      </c>
      <c r="R153" s="2" t="s">
        <v>57</v>
      </c>
      <c r="S153" s="2" t="s">
        <v>58</v>
      </c>
      <c r="T153" s="2" t="s">
        <v>58</v>
      </c>
      <c r="U153" s="2" t="s">
        <v>58</v>
      </c>
      <c r="V153" s="2" t="s">
        <v>58</v>
      </c>
      <c r="W153" s="2" t="s">
        <v>58</v>
      </c>
      <c r="X153" s="2" t="s">
        <v>58</v>
      </c>
      <c r="Y153" s="23"/>
      <c r="Z153" s="23"/>
      <c r="AA153" s="23"/>
      <c r="AB153" s="69" t="s">
        <v>59</v>
      </c>
      <c r="AC153" s="2" t="s">
        <v>57</v>
      </c>
      <c r="AD153" s="22"/>
      <c r="AE153" s="2" t="s">
        <v>57</v>
      </c>
      <c r="AF153" s="22" t="s">
        <v>70</v>
      </c>
      <c r="AG153" s="22"/>
      <c r="AH153" s="10" t="s">
        <v>797</v>
      </c>
      <c r="AI153" s="18" t="s">
        <v>68</v>
      </c>
      <c r="AJ153" s="10"/>
      <c r="AK153" s="21" t="s">
        <v>2212</v>
      </c>
      <c r="AL153" s="21" t="s">
        <v>2208</v>
      </c>
      <c r="AM153" s="13" t="s">
        <v>334</v>
      </c>
      <c r="AN153" s="10"/>
      <c r="AO153" s="12"/>
      <c r="AP153" s="10"/>
      <c r="AQ153" s="10"/>
      <c r="AR153" s="10"/>
      <c r="AS153" s="10"/>
      <c r="AT153" s="10"/>
      <c r="AU153" s="10"/>
      <c r="AV153" s="12"/>
      <c r="AW153" s="10"/>
      <c r="AX153" s="10"/>
      <c r="AY153" s="10"/>
      <c r="AZ153" s="10"/>
      <c r="BA153" s="10"/>
      <c r="BB153" s="10"/>
      <c r="BC153" s="10"/>
      <c r="BD153" s="10"/>
    </row>
    <row r="154" spans="1:56" ht="120" customHeight="1" x14ac:dyDescent="0.25">
      <c r="A154" s="2">
        <v>153</v>
      </c>
      <c r="B154" s="2" t="s">
        <v>1260</v>
      </c>
      <c r="C154" s="2">
        <v>0.2</v>
      </c>
      <c r="D154" s="2">
        <f t="shared" ca="1" si="2"/>
        <v>96</v>
      </c>
      <c r="E154" s="2"/>
      <c r="F154" s="2"/>
      <c r="G154" s="22" t="s">
        <v>1261</v>
      </c>
      <c r="H154" s="22" t="s">
        <v>1262</v>
      </c>
      <c r="I154" s="22" t="s">
        <v>1263</v>
      </c>
      <c r="J154" s="22" t="s">
        <v>1264</v>
      </c>
      <c r="K154" s="22" t="s">
        <v>1265</v>
      </c>
      <c r="L154" s="22" t="s">
        <v>1266</v>
      </c>
      <c r="M154" s="22" t="s">
        <v>1267</v>
      </c>
      <c r="N154" s="22" t="s">
        <v>1268</v>
      </c>
      <c r="O154" s="22"/>
      <c r="P154" s="2" t="s">
        <v>58</v>
      </c>
      <c r="Q154" s="2" t="s">
        <v>57</v>
      </c>
      <c r="R154" s="2" t="s">
        <v>57</v>
      </c>
      <c r="S154" s="2" t="s">
        <v>58</v>
      </c>
      <c r="T154" s="2" t="s">
        <v>58</v>
      </c>
      <c r="U154" s="2" t="s">
        <v>58</v>
      </c>
      <c r="V154" s="2" t="s">
        <v>58</v>
      </c>
      <c r="W154" s="2" t="s">
        <v>58</v>
      </c>
      <c r="X154" s="2" t="s">
        <v>57</v>
      </c>
      <c r="Y154" s="23"/>
      <c r="Z154" s="23"/>
      <c r="AA154" s="23"/>
      <c r="AB154" s="69" t="s">
        <v>59</v>
      </c>
      <c r="AC154" s="2" t="s">
        <v>58</v>
      </c>
      <c r="AD154" s="22"/>
      <c r="AE154" s="2" t="s">
        <v>57</v>
      </c>
      <c r="AF154" s="22" t="s">
        <v>70</v>
      </c>
      <c r="AG154" s="22"/>
      <c r="AH154" s="10" t="s">
        <v>797</v>
      </c>
      <c r="AI154" s="20" t="s">
        <v>324</v>
      </c>
      <c r="AJ154" s="10"/>
      <c r="AK154" s="21"/>
      <c r="AL154" s="21"/>
      <c r="AM154" s="13"/>
      <c r="AN154" s="10"/>
      <c r="AO154" s="12"/>
      <c r="AP154" s="10"/>
      <c r="AQ154" s="10"/>
      <c r="AR154" s="10"/>
      <c r="AS154" s="10"/>
      <c r="AT154" s="10"/>
      <c r="AU154" s="10"/>
      <c r="AV154" s="12"/>
      <c r="AW154" s="10"/>
      <c r="AX154" s="10"/>
      <c r="AY154" s="10"/>
      <c r="AZ154" s="10"/>
      <c r="BA154" s="10"/>
      <c r="BB154" s="10"/>
      <c r="BC154" s="10"/>
      <c r="BD154" s="10"/>
    </row>
    <row r="155" spans="1:56" ht="120" customHeight="1" x14ac:dyDescent="0.25">
      <c r="A155" s="2">
        <v>154</v>
      </c>
      <c r="B155" s="2" t="s">
        <v>1269</v>
      </c>
      <c r="C155" s="2">
        <v>0</v>
      </c>
      <c r="D155" s="2">
        <f t="shared" ca="1" si="2"/>
        <v>85</v>
      </c>
      <c r="E155" s="2"/>
      <c r="F155" s="2"/>
      <c r="G155" s="22" t="s">
        <v>1270</v>
      </c>
      <c r="H155" s="22" t="s">
        <v>1271</v>
      </c>
      <c r="I155" s="22" t="s">
        <v>637</v>
      </c>
      <c r="J155" s="22" t="s">
        <v>637</v>
      </c>
      <c r="K155" s="22" t="s">
        <v>1272</v>
      </c>
      <c r="L155" s="22" t="s">
        <v>1273</v>
      </c>
      <c r="M155" s="22" t="s">
        <v>1007</v>
      </c>
      <c r="N155" s="22" t="s">
        <v>1274</v>
      </c>
      <c r="O155" s="22"/>
      <c r="P155" s="2" t="s">
        <v>58</v>
      </c>
      <c r="Q155" s="2" t="s">
        <v>57</v>
      </c>
      <c r="R155" s="2" t="s">
        <v>57</v>
      </c>
      <c r="S155" s="2" t="s">
        <v>58</v>
      </c>
      <c r="T155" s="2" t="s">
        <v>58</v>
      </c>
      <c r="U155" s="2" t="s">
        <v>58</v>
      </c>
      <c r="V155" s="2" t="s">
        <v>58</v>
      </c>
      <c r="W155" s="2" t="s">
        <v>57</v>
      </c>
      <c r="X155" s="2" t="s">
        <v>58</v>
      </c>
      <c r="Y155" s="23"/>
      <c r="Z155" s="23"/>
      <c r="AA155" s="23"/>
      <c r="AB155" s="69" t="s">
        <v>59</v>
      </c>
      <c r="AC155" s="2" t="s">
        <v>57</v>
      </c>
      <c r="AD155" s="22" t="s">
        <v>70</v>
      </c>
      <c r="AE155" s="2" t="s">
        <v>57</v>
      </c>
      <c r="AF155" s="22" t="s">
        <v>70</v>
      </c>
      <c r="AG155" s="22"/>
      <c r="AH155" s="10" t="s">
        <v>797</v>
      </c>
      <c r="AI155" s="20" t="s">
        <v>324</v>
      </c>
      <c r="AJ155" s="10"/>
      <c r="AK155" s="21"/>
      <c r="AL155" s="21"/>
      <c r="AM155" s="13"/>
      <c r="AN155" s="10"/>
      <c r="AO155" s="12"/>
      <c r="AP155" s="10"/>
      <c r="AQ155" s="10"/>
      <c r="AR155" s="10"/>
      <c r="AS155" s="10"/>
      <c r="AT155" s="10"/>
      <c r="AU155" s="10"/>
      <c r="AV155" s="12"/>
      <c r="AW155" s="10"/>
      <c r="AX155" s="10"/>
      <c r="AY155" s="10"/>
      <c r="AZ155" s="10"/>
      <c r="BA155" s="10"/>
      <c r="BB155" s="10"/>
      <c r="BC155" s="10"/>
      <c r="BD155" s="10"/>
    </row>
    <row r="156" spans="1:56" ht="120" customHeight="1" x14ac:dyDescent="0.25">
      <c r="A156" s="2">
        <v>155</v>
      </c>
      <c r="B156" s="2" t="s">
        <v>1275</v>
      </c>
      <c r="C156" s="2">
        <v>0.02</v>
      </c>
      <c r="D156" s="2">
        <f t="shared" ca="1" si="2"/>
        <v>52</v>
      </c>
      <c r="E156" s="2"/>
      <c r="F156" s="2"/>
      <c r="G156" s="22" t="s">
        <v>1276</v>
      </c>
      <c r="H156" s="22" t="s">
        <v>1277</v>
      </c>
      <c r="I156" s="22" t="s">
        <v>1278</v>
      </c>
      <c r="J156" s="22" t="s">
        <v>1278</v>
      </c>
      <c r="K156" s="22" t="s">
        <v>1279</v>
      </c>
      <c r="L156" s="22" t="s">
        <v>1280</v>
      </c>
      <c r="M156" s="22" t="s">
        <v>214</v>
      </c>
      <c r="N156" s="22" t="s">
        <v>1281</v>
      </c>
      <c r="O156" s="22"/>
      <c r="P156" s="2" t="s">
        <v>57</v>
      </c>
      <c r="Q156" s="2" t="s">
        <v>57</v>
      </c>
      <c r="R156" s="2" t="s">
        <v>57</v>
      </c>
      <c r="S156" s="2" t="s">
        <v>57</v>
      </c>
      <c r="T156" s="2" t="s">
        <v>57</v>
      </c>
      <c r="U156" s="2" t="s">
        <v>58</v>
      </c>
      <c r="V156" s="2" t="s">
        <v>58</v>
      </c>
      <c r="W156" s="2" t="s">
        <v>57</v>
      </c>
      <c r="X156" s="2" t="s">
        <v>57</v>
      </c>
      <c r="Y156" s="23"/>
      <c r="Z156" s="23"/>
      <c r="AA156" s="23"/>
      <c r="AB156" s="69" t="s">
        <v>59</v>
      </c>
      <c r="AC156" s="2" t="s">
        <v>57</v>
      </c>
      <c r="AD156" s="22"/>
      <c r="AE156" s="2" t="s">
        <v>57</v>
      </c>
      <c r="AF156" s="22"/>
      <c r="AG156" s="22"/>
      <c r="AH156" s="10" t="s">
        <v>797</v>
      </c>
      <c r="AI156" s="18" t="s">
        <v>68</v>
      </c>
      <c r="AJ156" s="10"/>
      <c r="AK156" s="21" t="s">
        <v>2213</v>
      </c>
      <c r="AL156" s="21" t="s">
        <v>2100</v>
      </c>
      <c r="AM156" s="13" t="s">
        <v>2081</v>
      </c>
      <c r="AN156" s="10" t="s">
        <v>130</v>
      </c>
      <c r="AO156" s="12">
        <v>45233</v>
      </c>
      <c r="AP156" s="10" t="s">
        <v>289</v>
      </c>
      <c r="AQ156" s="10"/>
      <c r="AR156" s="10"/>
      <c r="AS156" s="10"/>
      <c r="AT156" s="10"/>
      <c r="AU156" s="10"/>
      <c r="AV156" s="12"/>
      <c r="AW156" s="10"/>
      <c r="AX156" s="10"/>
      <c r="AY156" s="10"/>
      <c r="AZ156" s="10"/>
      <c r="BA156" s="10"/>
      <c r="BB156" s="10"/>
      <c r="BC156" s="10"/>
      <c r="BD156" s="10"/>
    </row>
    <row r="157" spans="1:56" ht="120" customHeight="1" x14ac:dyDescent="0.25">
      <c r="A157" s="2">
        <v>156</v>
      </c>
      <c r="B157" s="2" t="s">
        <v>1282</v>
      </c>
      <c r="C157" s="2">
        <v>1.6E-2</v>
      </c>
      <c r="D157" s="2">
        <f t="shared" ca="1" si="2"/>
        <v>81</v>
      </c>
      <c r="E157" s="2"/>
      <c r="F157" s="2"/>
      <c r="G157" s="22" t="s">
        <v>1283</v>
      </c>
      <c r="H157" s="22" t="s">
        <v>1284</v>
      </c>
      <c r="I157" s="22" t="s">
        <v>1285</v>
      </c>
      <c r="J157" s="22" t="s">
        <v>1286</v>
      </c>
      <c r="K157" s="22" t="s">
        <v>1287</v>
      </c>
      <c r="L157" s="22" t="s">
        <v>1288</v>
      </c>
      <c r="M157" s="22" t="s">
        <v>66</v>
      </c>
      <c r="N157" s="22" t="s">
        <v>1289</v>
      </c>
      <c r="O157" s="22"/>
      <c r="P157" s="2" t="s">
        <v>57</v>
      </c>
      <c r="Q157" s="2" t="s">
        <v>57</v>
      </c>
      <c r="R157" s="2" t="s">
        <v>57</v>
      </c>
      <c r="S157" s="2" t="s">
        <v>58</v>
      </c>
      <c r="T157" s="2" t="s">
        <v>58</v>
      </c>
      <c r="U157" s="2" t="s">
        <v>58</v>
      </c>
      <c r="V157" s="2" t="s">
        <v>58</v>
      </c>
      <c r="W157" s="2" t="s">
        <v>58</v>
      </c>
      <c r="X157" s="2" t="s">
        <v>57</v>
      </c>
      <c r="Y157" s="23"/>
      <c r="Z157" s="23"/>
      <c r="AA157" s="23"/>
      <c r="AB157" s="69" t="s">
        <v>59</v>
      </c>
      <c r="AC157" s="2" t="s">
        <v>57</v>
      </c>
      <c r="AD157" s="22"/>
      <c r="AE157" s="2" t="s">
        <v>57</v>
      </c>
      <c r="AF157" s="22"/>
      <c r="AG157" s="22"/>
      <c r="AH157" s="10" t="s">
        <v>797</v>
      </c>
      <c r="AI157" s="18" t="s">
        <v>68</v>
      </c>
      <c r="AJ157" s="10"/>
      <c r="AK157" s="21" t="s">
        <v>2214</v>
      </c>
      <c r="AL157" s="21" t="s">
        <v>70</v>
      </c>
      <c r="AM157" s="13" t="s">
        <v>70</v>
      </c>
      <c r="AN157" s="10" t="s">
        <v>70</v>
      </c>
      <c r="AO157" s="12" t="s">
        <v>70</v>
      </c>
      <c r="AP157" s="10" t="s">
        <v>633</v>
      </c>
      <c r="AQ157" s="10"/>
      <c r="AR157" s="10"/>
      <c r="AS157" s="10"/>
      <c r="AT157" s="10"/>
      <c r="AU157" s="10"/>
      <c r="AV157" s="12">
        <v>45627</v>
      </c>
      <c r="AW157" s="10"/>
      <c r="AX157" s="10"/>
      <c r="AY157" s="10"/>
      <c r="AZ157" s="10"/>
      <c r="BA157" s="10"/>
      <c r="BB157" s="10"/>
      <c r="BC157" s="10"/>
      <c r="BD157" s="10"/>
    </row>
    <row r="158" spans="1:56" ht="120" customHeight="1" x14ac:dyDescent="0.25">
      <c r="A158" s="2">
        <v>157</v>
      </c>
      <c r="B158" s="2" t="s">
        <v>1290</v>
      </c>
      <c r="C158" s="2">
        <v>1.9E-2</v>
      </c>
      <c r="D158" s="2">
        <f t="shared" ca="1" si="2"/>
        <v>104</v>
      </c>
      <c r="E158" s="2"/>
      <c r="F158" s="2"/>
      <c r="G158" s="22" t="s">
        <v>1291</v>
      </c>
      <c r="H158" s="22" t="s">
        <v>1292</v>
      </c>
      <c r="I158" s="22" t="s">
        <v>1293</v>
      </c>
      <c r="J158" s="22" t="s">
        <v>1294</v>
      </c>
      <c r="K158" s="22" t="s">
        <v>1295</v>
      </c>
      <c r="L158" s="22" t="s">
        <v>1296</v>
      </c>
      <c r="M158" s="22" t="s">
        <v>106</v>
      </c>
      <c r="N158" s="22" t="s">
        <v>1297</v>
      </c>
      <c r="O158" s="22"/>
      <c r="P158" s="2" t="s">
        <v>57</v>
      </c>
      <c r="Q158" s="2" t="s">
        <v>57</v>
      </c>
      <c r="R158" s="2" t="s">
        <v>57</v>
      </c>
      <c r="S158" s="2" t="s">
        <v>57</v>
      </c>
      <c r="T158" s="2" t="s">
        <v>58</v>
      </c>
      <c r="U158" s="2" t="s">
        <v>58</v>
      </c>
      <c r="V158" s="2" t="s">
        <v>58</v>
      </c>
      <c r="W158" s="2" t="s">
        <v>58</v>
      </c>
      <c r="X158" s="2" t="s">
        <v>57</v>
      </c>
      <c r="Y158" s="23"/>
      <c r="Z158" s="23"/>
      <c r="AA158" s="23"/>
      <c r="AB158" s="69" t="s">
        <v>59</v>
      </c>
      <c r="AC158" s="2" t="s">
        <v>57</v>
      </c>
      <c r="AD158" s="22"/>
      <c r="AE158" s="2" t="s">
        <v>57</v>
      </c>
      <c r="AF158" s="22"/>
      <c r="AG158" s="22"/>
      <c r="AH158" s="10" t="s">
        <v>797</v>
      </c>
      <c r="AI158" s="18" t="s">
        <v>68</v>
      </c>
      <c r="AJ158" s="10"/>
      <c r="AK158" s="21" t="s">
        <v>2215</v>
      </c>
      <c r="AL158" s="21" t="s">
        <v>1943</v>
      </c>
      <c r="AM158" s="13" t="s">
        <v>1051</v>
      </c>
      <c r="AN158" s="10" t="s">
        <v>1052</v>
      </c>
      <c r="AO158" s="12">
        <v>45233</v>
      </c>
      <c r="AP158" s="10" t="s">
        <v>289</v>
      </c>
      <c r="AQ158" s="10">
        <v>1</v>
      </c>
      <c r="AR158" s="10">
        <v>40500</v>
      </c>
      <c r="AS158" s="10">
        <v>4.0199999999999996</v>
      </c>
      <c r="AT158" s="10">
        <v>4.0199999999999996</v>
      </c>
      <c r="AU158" s="10"/>
      <c r="AV158" s="12">
        <v>45474</v>
      </c>
      <c r="AW158" s="10">
        <v>0.1</v>
      </c>
      <c r="AX158" s="10"/>
      <c r="AY158" s="10"/>
      <c r="AZ158" s="10" t="s">
        <v>920</v>
      </c>
      <c r="BA158" s="10"/>
      <c r="BB158" s="10"/>
      <c r="BC158" s="10"/>
      <c r="BD158" s="10" t="s">
        <v>68</v>
      </c>
    </row>
    <row r="159" spans="1:56" ht="120" customHeight="1" x14ac:dyDescent="0.25">
      <c r="A159" s="2">
        <v>158</v>
      </c>
      <c r="B159" s="2" t="s">
        <v>1298</v>
      </c>
      <c r="C159" s="2">
        <v>1.3559999999999999E-2</v>
      </c>
      <c r="D159" s="2">
        <f t="shared" ca="1" si="2"/>
        <v>62</v>
      </c>
      <c r="E159" s="2"/>
      <c r="F159" s="2"/>
      <c r="G159" s="22" t="s">
        <v>1299</v>
      </c>
      <c r="H159" s="22" t="s">
        <v>1300</v>
      </c>
      <c r="I159" s="22" t="s">
        <v>476</v>
      </c>
      <c r="J159" s="22" t="s">
        <v>477</v>
      </c>
      <c r="K159" s="22" t="s">
        <v>1301</v>
      </c>
      <c r="L159" s="22" t="s">
        <v>1302</v>
      </c>
      <c r="M159" s="22" t="s">
        <v>106</v>
      </c>
      <c r="N159" s="22" t="s">
        <v>1303</v>
      </c>
      <c r="O159" s="22"/>
      <c r="P159" s="2" t="s">
        <v>57</v>
      </c>
      <c r="Q159" s="2" t="s">
        <v>57</v>
      </c>
      <c r="R159" s="2" t="s">
        <v>57</v>
      </c>
      <c r="S159" s="2" t="s">
        <v>57</v>
      </c>
      <c r="T159" s="2" t="s">
        <v>58</v>
      </c>
      <c r="U159" s="2" t="s">
        <v>57</v>
      </c>
      <c r="V159" s="2" t="s">
        <v>58</v>
      </c>
      <c r="W159" s="2" t="s">
        <v>58</v>
      </c>
      <c r="X159" s="2" t="s">
        <v>57</v>
      </c>
      <c r="Y159" s="23"/>
      <c r="Z159" s="23"/>
      <c r="AA159" s="23"/>
      <c r="AB159" s="69" t="s">
        <v>59</v>
      </c>
      <c r="AC159" s="2" t="s">
        <v>57</v>
      </c>
      <c r="AD159" s="22"/>
      <c r="AE159" s="2" t="s">
        <v>57</v>
      </c>
      <c r="AF159" s="22"/>
      <c r="AG159" s="22"/>
      <c r="AH159" s="10" t="s">
        <v>2115</v>
      </c>
      <c r="AI159" s="18" t="s">
        <v>68</v>
      </c>
      <c r="AJ159" s="10"/>
      <c r="AK159" s="21" t="s">
        <v>2216</v>
      </c>
      <c r="AL159" s="21" t="s">
        <v>2217</v>
      </c>
      <c r="AM159" s="13" t="s">
        <v>334</v>
      </c>
      <c r="AN159" s="10" t="s">
        <v>335</v>
      </c>
      <c r="AO159" s="12">
        <v>45230</v>
      </c>
      <c r="AP159" s="10" t="s">
        <v>289</v>
      </c>
      <c r="AQ159" s="10"/>
      <c r="AR159" s="10"/>
      <c r="AS159" s="10"/>
      <c r="AT159" s="10"/>
      <c r="AU159" s="10"/>
      <c r="AV159" s="12"/>
      <c r="AW159" s="10"/>
      <c r="AX159" s="10"/>
      <c r="AY159" s="10"/>
      <c r="AZ159" s="10"/>
      <c r="BA159" s="10"/>
      <c r="BB159" s="10"/>
      <c r="BC159" s="10"/>
      <c r="BD159" s="10"/>
    </row>
    <row r="160" spans="1:56" ht="120" customHeight="1" x14ac:dyDescent="0.25">
      <c r="A160" s="2">
        <v>159</v>
      </c>
      <c r="B160" s="2" t="s">
        <v>1304</v>
      </c>
      <c r="C160" s="2">
        <v>7.62E-3</v>
      </c>
      <c r="D160" s="2">
        <f t="shared" ca="1" si="2"/>
        <v>40</v>
      </c>
      <c r="E160" s="2"/>
      <c r="F160" s="2"/>
      <c r="G160" s="22" t="s">
        <v>1305</v>
      </c>
      <c r="H160" s="22" t="s">
        <v>1306</v>
      </c>
      <c r="I160" s="22" t="s">
        <v>1307</v>
      </c>
      <c r="J160" s="22" t="s">
        <v>1307</v>
      </c>
      <c r="K160" s="22" t="s">
        <v>1308</v>
      </c>
      <c r="L160" s="22" t="s">
        <v>1309</v>
      </c>
      <c r="M160" s="22" t="s">
        <v>106</v>
      </c>
      <c r="N160" s="22" t="s">
        <v>1310</v>
      </c>
      <c r="O160" s="22"/>
      <c r="P160" s="2" t="s">
        <v>57</v>
      </c>
      <c r="Q160" s="2" t="s">
        <v>57</v>
      </c>
      <c r="R160" s="2" t="s">
        <v>57</v>
      </c>
      <c r="S160" s="2" t="s">
        <v>57</v>
      </c>
      <c r="T160" s="2" t="s">
        <v>58</v>
      </c>
      <c r="U160" s="2" t="s">
        <v>58</v>
      </c>
      <c r="V160" s="2" t="s">
        <v>58</v>
      </c>
      <c r="W160" s="2" t="s">
        <v>58</v>
      </c>
      <c r="X160" s="2" t="s">
        <v>57</v>
      </c>
      <c r="Y160" s="23"/>
      <c r="Z160" s="23"/>
      <c r="AA160" s="23"/>
      <c r="AB160" s="69" t="s">
        <v>59</v>
      </c>
      <c r="AC160" s="2" t="s">
        <v>57</v>
      </c>
      <c r="AD160" s="22"/>
      <c r="AE160" s="2" t="s">
        <v>57</v>
      </c>
      <c r="AF160" s="22"/>
      <c r="AG160" s="22"/>
      <c r="AH160" s="10" t="s">
        <v>2115</v>
      </c>
      <c r="AI160" s="18" t="s">
        <v>68</v>
      </c>
      <c r="AJ160" s="10"/>
      <c r="AK160" s="21" t="s">
        <v>2218</v>
      </c>
      <c r="AL160" s="21" t="s">
        <v>70</v>
      </c>
      <c r="AM160" s="13" t="s">
        <v>70</v>
      </c>
      <c r="AN160" s="10" t="s">
        <v>70</v>
      </c>
      <c r="AO160" s="12" t="s">
        <v>70</v>
      </c>
      <c r="AP160" s="10" t="s">
        <v>289</v>
      </c>
      <c r="AQ160" s="10">
        <v>1</v>
      </c>
      <c r="AR160" s="10"/>
      <c r="AS160" s="10">
        <v>3.28</v>
      </c>
      <c r="AT160" s="10">
        <v>3.28</v>
      </c>
      <c r="AU160" s="10"/>
      <c r="AV160" s="12">
        <v>45474</v>
      </c>
      <c r="AW160" s="10">
        <v>0.02</v>
      </c>
      <c r="AX160" s="10"/>
      <c r="AY160" s="10"/>
      <c r="AZ160" s="10" t="s">
        <v>920</v>
      </c>
      <c r="BA160" s="10"/>
      <c r="BB160" s="10"/>
      <c r="BC160" s="10"/>
      <c r="BD160" s="10" t="s">
        <v>324</v>
      </c>
    </row>
    <row r="161" spans="1:56" ht="120" customHeight="1" x14ac:dyDescent="0.25">
      <c r="A161" s="2">
        <v>160</v>
      </c>
      <c r="B161" s="2" t="s">
        <v>1311</v>
      </c>
      <c r="C161" s="2">
        <v>8.3000000000000004E-2</v>
      </c>
      <c r="D161" s="2">
        <f t="shared" ca="1" si="2"/>
        <v>144</v>
      </c>
      <c r="E161" s="2"/>
      <c r="F161" s="2"/>
      <c r="G161" s="22" t="s">
        <v>1312</v>
      </c>
      <c r="H161" s="22" t="s">
        <v>1313</v>
      </c>
      <c r="I161" s="22" t="s">
        <v>1314</v>
      </c>
      <c r="J161" s="22" t="s">
        <v>1315</v>
      </c>
      <c r="K161" s="22" t="s">
        <v>1316</v>
      </c>
      <c r="L161" s="22" t="s">
        <v>1317</v>
      </c>
      <c r="M161" s="22" t="s">
        <v>106</v>
      </c>
      <c r="N161" s="22" t="s">
        <v>1318</v>
      </c>
      <c r="O161" s="22"/>
      <c r="P161" s="2" t="s">
        <v>57</v>
      </c>
      <c r="Q161" s="2" t="s">
        <v>57</v>
      </c>
      <c r="R161" s="2" t="s">
        <v>58</v>
      </c>
      <c r="S161" s="2" t="s">
        <v>57</v>
      </c>
      <c r="T161" s="2" t="s">
        <v>57</v>
      </c>
      <c r="U161" s="2" t="s">
        <v>58</v>
      </c>
      <c r="V161" s="2" t="s">
        <v>58</v>
      </c>
      <c r="W161" s="2" t="s">
        <v>57</v>
      </c>
      <c r="X161" s="2" t="s">
        <v>57</v>
      </c>
      <c r="Y161" s="23"/>
      <c r="Z161" s="23"/>
      <c r="AA161" s="23"/>
      <c r="AB161" s="69" t="s">
        <v>59</v>
      </c>
      <c r="AC161" s="2" t="s">
        <v>57</v>
      </c>
      <c r="AD161" s="22"/>
      <c r="AE161" s="2" t="s">
        <v>57</v>
      </c>
      <c r="AF161" s="22"/>
      <c r="AG161" s="22"/>
      <c r="AH161" s="10" t="s">
        <v>2115</v>
      </c>
      <c r="AI161" s="19" t="s">
        <v>920</v>
      </c>
      <c r="AJ161" s="10"/>
      <c r="AK161" s="21" t="s">
        <v>1319</v>
      </c>
      <c r="AL161" s="21" t="s">
        <v>1320</v>
      </c>
      <c r="AM161" s="10" t="s">
        <v>158</v>
      </c>
      <c r="AN161" s="10" t="s">
        <v>159</v>
      </c>
      <c r="AO161" s="32">
        <v>45458</v>
      </c>
      <c r="AP161" s="10" t="s">
        <v>289</v>
      </c>
      <c r="AQ161" s="10">
        <v>0.38</v>
      </c>
      <c r="AR161" s="10">
        <v>40500</v>
      </c>
      <c r="AS161" s="10">
        <v>22.79</v>
      </c>
      <c r="AT161" s="10">
        <v>22.79</v>
      </c>
      <c r="AU161" s="10"/>
      <c r="AV161" s="12">
        <v>45474</v>
      </c>
      <c r="AW161" s="10"/>
      <c r="AX161" s="10"/>
      <c r="AY161" s="10"/>
      <c r="AZ161" s="10" t="s">
        <v>920</v>
      </c>
      <c r="BA161" s="10"/>
      <c r="BB161" s="10" t="s">
        <v>920</v>
      </c>
      <c r="BC161" s="10"/>
      <c r="BD161" s="10" t="s">
        <v>920</v>
      </c>
    </row>
    <row r="162" spans="1:56" ht="120" customHeight="1" x14ac:dyDescent="0.25">
      <c r="A162" s="2">
        <v>161</v>
      </c>
      <c r="B162" s="2" t="s">
        <v>1321</v>
      </c>
      <c r="C162" s="2">
        <v>1.6590000000000001E-2</v>
      </c>
      <c r="D162" s="2">
        <f t="shared" ca="1" si="2"/>
        <v>59</v>
      </c>
      <c r="E162" s="2"/>
      <c r="F162" s="2"/>
      <c r="G162" s="22" t="s">
        <v>1322</v>
      </c>
      <c r="H162" s="22" t="s">
        <v>1323</v>
      </c>
      <c r="I162" s="22" t="s">
        <v>1324</v>
      </c>
      <c r="J162" s="22" t="s">
        <v>1325</v>
      </c>
      <c r="K162" s="22" t="s">
        <v>1326</v>
      </c>
      <c r="L162" s="22" t="s">
        <v>1327</v>
      </c>
      <c r="M162" s="22" t="s">
        <v>106</v>
      </c>
      <c r="N162" s="22" t="s">
        <v>1328</v>
      </c>
      <c r="O162" s="22"/>
      <c r="P162" s="2" t="s">
        <v>58</v>
      </c>
      <c r="Q162" s="2" t="s">
        <v>57</v>
      </c>
      <c r="R162" s="2" t="s">
        <v>57</v>
      </c>
      <c r="S162" s="2" t="s">
        <v>58</v>
      </c>
      <c r="T162" s="2" t="s">
        <v>58</v>
      </c>
      <c r="U162" s="2" t="s">
        <v>58</v>
      </c>
      <c r="V162" s="2" t="s">
        <v>58</v>
      </c>
      <c r="W162" s="2" t="s">
        <v>58</v>
      </c>
      <c r="X162" s="2" t="s">
        <v>57</v>
      </c>
      <c r="Y162" s="23"/>
      <c r="Z162" s="23"/>
      <c r="AA162" s="23"/>
      <c r="AB162" s="69" t="s">
        <v>59</v>
      </c>
      <c r="AC162" s="2" t="s">
        <v>57</v>
      </c>
      <c r="AD162" s="22"/>
      <c r="AE162" s="2" t="s">
        <v>57</v>
      </c>
      <c r="AF162" s="22"/>
      <c r="AG162" s="22"/>
      <c r="AH162" s="10" t="s">
        <v>797</v>
      </c>
      <c r="AI162" s="18" t="s">
        <v>68</v>
      </c>
      <c r="AJ162" s="10"/>
      <c r="AK162" s="21" t="s">
        <v>2219</v>
      </c>
      <c r="AL162" s="21" t="s">
        <v>70</v>
      </c>
      <c r="AM162" s="13" t="s">
        <v>70</v>
      </c>
      <c r="AN162" s="10" t="s">
        <v>70</v>
      </c>
      <c r="AO162" s="12" t="s">
        <v>70</v>
      </c>
      <c r="AP162" s="10" t="s">
        <v>289</v>
      </c>
      <c r="AQ162" s="10"/>
      <c r="AR162" s="10"/>
      <c r="AS162" s="10"/>
      <c r="AT162" s="10"/>
      <c r="AU162" s="10"/>
      <c r="AV162" s="12">
        <v>45383</v>
      </c>
      <c r="AW162" s="10"/>
      <c r="AX162" s="10"/>
      <c r="AY162" s="10"/>
      <c r="AZ162" s="10"/>
      <c r="BA162" s="10"/>
      <c r="BB162" s="10"/>
      <c r="BC162" s="10"/>
      <c r="BD162" s="10"/>
    </row>
    <row r="163" spans="1:56" ht="120" customHeight="1" x14ac:dyDescent="0.25">
      <c r="A163" s="2">
        <v>162</v>
      </c>
      <c r="B163" s="2" t="s">
        <v>1329</v>
      </c>
      <c r="C163" s="2">
        <v>1.512</v>
      </c>
      <c r="D163" s="2">
        <f t="shared" ca="1" si="2"/>
        <v>137</v>
      </c>
      <c r="E163" s="2"/>
      <c r="F163" s="2"/>
      <c r="G163" s="22" t="s">
        <v>1330</v>
      </c>
      <c r="H163" s="22" t="s">
        <v>1331</v>
      </c>
      <c r="I163" s="22" t="s">
        <v>1332</v>
      </c>
      <c r="J163" s="22" t="s">
        <v>1332</v>
      </c>
      <c r="K163" s="22" t="s">
        <v>1333</v>
      </c>
      <c r="L163" s="22" t="s">
        <v>1334</v>
      </c>
      <c r="M163" s="22" t="s">
        <v>1335</v>
      </c>
      <c r="N163" s="22" t="s">
        <v>1336</v>
      </c>
      <c r="O163" s="22"/>
      <c r="P163" s="2" t="s">
        <v>57</v>
      </c>
      <c r="Q163" s="2" t="s">
        <v>57</v>
      </c>
      <c r="R163" s="2" t="s">
        <v>57</v>
      </c>
      <c r="S163" s="2" t="s">
        <v>58</v>
      </c>
      <c r="T163" s="2" t="s">
        <v>58</v>
      </c>
      <c r="U163" s="2" t="s">
        <v>58</v>
      </c>
      <c r="V163" s="2" t="s">
        <v>58</v>
      </c>
      <c r="W163" s="2" t="s">
        <v>58</v>
      </c>
      <c r="X163" s="2" t="s">
        <v>58</v>
      </c>
      <c r="Y163" s="23"/>
      <c r="Z163" s="23"/>
      <c r="AA163" s="23"/>
      <c r="AB163" s="69" t="s">
        <v>59</v>
      </c>
      <c r="AC163" s="2" t="s">
        <v>57</v>
      </c>
      <c r="AD163" s="22" t="s">
        <v>70</v>
      </c>
      <c r="AE163" s="2" t="s">
        <v>57</v>
      </c>
      <c r="AF163" s="22" t="s">
        <v>70</v>
      </c>
      <c r="AG163" s="22"/>
      <c r="AH163" s="10" t="s">
        <v>2115</v>
      </c>
      <c r="AI163" s="19" t="s">
        <v>920</v>
      </c>
      <c r="AJ163" s="10"/>
      <c r="AK163" s="21" t="s">
        <v>1337</v>
      </c>
      <c r="AL163" s="21" t="s">
        <v>909</v>
      </c>
      <c r="AM163" s="13" t="s">
        <v>910</v>
      </c>
      <c r="AN163" s="10" t="s">
        <v>508</v>
      </c>
      <c r="AO163" s="12">
        <v>45471</v>
      </c>
      <c r="AP163" s="10" t="s">
        <v>289</v>
      </c>
      <c r="AQ163" s="10">
        <v>0.55000000000000004</v>
      </c>
      <c r="AR163" s="10">
        <v>40500</v>
      </c>
      <c r="AS163" s="10">
        <v>145</v>
      </c>
      <c r="AT163" s="10">
        <v>79.75</v>
      </c>
      <c r="AU163" s="10">
        <v>145</v>
      </c>
      <c r="AV163" s="12">
        <v>45566</v>
      </c>
      <c r="AW163" s="10">
        <v>0.16</v>
      </c>
      <c r="AX163" s="10">
        <v>2.7717626678215677E-3</v>
      </c>
      <c r="AY163" s="10">
        <v>3.326115201385881</v>
      </c>
      <c r="AZ163" s="10" t="s">
        <v>920</v>
      </c>
      <c r="BA163" s="10" t="s">
        <v>70</v>
      </c>
      <c r="BB163" s="10" t="s">
        <v>70</v>
      </c>
      <c r="BC163" s="10" t="s">
        <v>920</v>
      </c>
      <c r="BD163" s="10" t="s">
        <v>920</v>
      </c>
    </row>
    <row r="164" spans="1:56" ht="120" customHeight="1" x14ac:dyDescent="0.25">
      <c r="A164" s="2">
        <v>163</v>
      </c>
      <c r="B164" s="2" t="s">
        <v>1338</v>
      </c>
      <c r="C164" s="2">
        <v>1.797E-2</v>
      </c>
      <c r="D164" s="2">
        <f t="shared" ca="1" si="2"/>
        <v>109</v>
      </c>
      <c r="E164" s="2"/>
      <c r="F164" s="2"/>
      <c r="G164" s="22" t="s">
        <v>1339</v>
      </c>
      <c r="H164" s="22" t="s">
        <v>1340</v>
      </c>
      <c r="I164" s="22" t="s">
        <v>1341</v>
      </c>
      <c r="J164" s="22" t="s">
        <v>1342</v>
      </c>
      <c r="K164" s="22" t="s">
        <v>1343</v>
      </c>
      <c r="L164" s="22" t="s">
        <v>1344</v>
      </c>
      <c r="M164" s="22" t="s">
        <v>106</v>
      </c>
      <c r="N164" s="22" t="s">
        <v>1345</v>
      </c>
      <c r="O164" s="22"/>
      <c r="P164" s="2" t="s">
        <v>57</v>
      </c>
      <c r="Q164" s="2" t="s">
        <v>57</v>
      </c>
      <c r="R164" s="2" t="s">
        <v>57</v>
      </c>
      <c r="S164" s="2" t="s">
        <v>58</v>
      </c>
      <c r="T164" s="2" t="s">
        <v>58</v>
      </c>
      <c r="U164" s="2" t="s">
        <v>58</v>
      </c>
      <c r="V164" s="2" t="s">
        <v>58</v>
      </c>
      <c r="W164" s="2" t="s">
        <v>58</v>
      </c>
      <c r="X164" s="2" t="s">
        <v>57</v>
      </c>
      <c r="Y164" s="23"/>
      <c r="Z164" s="23"/>
      <c r="AA164" s="23"/>
      <c r="AB164" s="69" t="s">
        <v>59</v>
      </c>
      <c r="AC164" s="2" t="s">
        <v>57</v>
      </c>
      <c r="AD164" s="22"/>
      <c r="AE164" s="2" t="s">
        <v>57</v>
      </c>
      <c r="AF164" s="22"/>
      <c r="AG164" s="22"/>
      <c r="AH164" s="10" t="s">
        <v>2115</v>
      </c>
      <c r="AI164" s="18" t="s">
        <v>68</v>
      </c>
      <c r="AJ164" s="10"/>
      <c r="AK164" s="21" t="s">
        <v>2220</v>
      </c>
      <c r="AL164" s="21" t="s">
        <v>70</v>
      </c>
      <c r="AM164" s="13" t="s">
        <v>70</v>
      </c>
      <c r="AN164" s="10" t="s">
        <v>70</v>
      </c>
      <c r="AO164" s="12" t="s">
        <v>70</v>
      </c>
      <c r="AP164" s="10" t="s">
        <v>289</v>
      </c>
      <c r="AQ164" s="10">
        <v>1</v>
      </c>
      <c r="AR164" s="10"/>
      <c r="AS164" s="10">
        <v>5.32</v>
      </c>
      <c r="AT164" s="10">
        <v>5.32</v>
      </c>
      <c r="AU164" s="10"/>
      <c r="AV164" s="12">
        <v>45474</v>
      </c>
      <c r="AW164" s="10">
        <v>0.3</v>
      </c>
      <c r="AX164" s="10"/>
      <c r="AY164" s="10"/>
      <c r="AZ164" s="10" t="s">
        <v>2075</v>
      </c>
      <c r="BA164" s="10"/>
      <c r="BB164" s="10"/>
      <c r="BC164" s="10" t="s">
        <v>2075</v>
      </c>
      <c r="BD164" s="10" t="s">
        <v>68</v>
      </c>
    </row>
    <row r="165" spans="1:56" ht="120" customHeight="1" x14ac:dyDescent="0.25">
      <c r="A165" s="2">
        <v>164</v>
      </c>
      <c r="B165" s="2" t="s">
        <v>1346</v>
      </c>
      <c r="C165" s="2">
        <v>1.5089999999999999E-2</v>
      </c>
      <c r="D165" s="2">
        <f t="shared" ca="1" si="2"/>
        <v>68</v>
      </c>
      <c r="E165" s="2"/>
      <c r="F165" s="2"/>
      <c r="G165" s="22" t="s">
        <v>1347</v>
      </c>
      <c r="H165" s="22" t="s">
        <v>1348</v>
      </c>
      <c r="I165" s="22" t="s">
        <v>1349</v>
      </c>
      <c r="J165" s="22" t="s">
        <v>1350</v>
      </c>
      <c r="K165" s="22" t="s">
        <v>1351</v>
      </c>
      <c r="L165" s="22" t="s">
        <v>1352</v>
      </c>
      <c r="M165" s="22" t="s">
        <v>106</v>
      </c>
      <c r="N165" s="22" t="s">
        <v>1353</v>
      </c>
      <c r="O165" s="22"/>
      <c r="P165" s="2" t="s">
        <v>58</v>
      </c>
      <c r="Q165" s="2" t="s">
        <v>57</v>
      </c>
      <c r="R165" s="2" t="s">
        <v>57</v>
      </c>
      <c r="S165" s="2" t="s">
        <v>58</v>
      </c>
      <c r="T165" s="2" t="s">
        <v>58</v>
      </c>
      <c r="U165" s="2" t="s">
        <v>58</v>
      </c>
      <c r="V165" s="2" t="s">
        <v>58</v>
      </c>
      <c r="W165" s="2" t="s">
        <v>58</v>
      </c>
      <c r="X165" s="2" t="s">
        <v>57</v>
      </c>
      <c r="Y165" s="23"/>
      <c r="Z165" s="23"/>
      <c r="AA165" s="23"/>
      <c r="AB165" s="69" t="s">
        <v>59</v>
      </c>
      <c r="AC165" s="2" t="s">
        <v>57</v>
      </c>
      <c r="AD165" s="22"/>
      <c r="AE165" s="2" t="s">
        <v>57</v>
      </c>
      <c r="AF165" s="22"/>
      <c r="AG165" s="22"/>
      <c r="AH165" s="10" t="s">
        <v>797</v>
      </c>
      <c r="AI165" s="18" t="s">
        <v>68</v>
      </c>
      <c r="AJ165" s="10"/>
      <c r="AK165" s="21" t="s">
        <v>2221</v>
      </c>
      <c r="AL165" s="21" t="s">
        <v>2222</v>
      </c>
      <c r="AM165" s="13" t="s">
        <v>923</v>
      </c>
      <c r="AN165" s="10" t="s">
        <v>130</v>
      </c>
      <c r="AO165" s="12">
        <v>45251</v>
      </c>
      <c r="AP165" s="10" t="s">
        <v>289</v>
      </c>
      <c r="AQ165" s="10"/>
      <c r="AR165" s="10"/>
      <c r="AS165" s="10"/>
      <c r="AT165" s="10"/>
      <c r="AU165" s="10"/>
      <c r="AV165" s="12"/>
      <c r="AW165" s="10"/>
      <c r="AX165" s="10"/>
      <c r="AY165" s="10"/>
      <c r="AZ165" s="10"/>
      <c r="BA165" s="10"/>
      <c r="BB165" s="10"/>
      <c r="BC165" s="10"/>
      <c r="BD165" s="10"/>
    </row>
    <row r="166" spans="1:56" ht="120" customHeight="1" x14ac:dyDescent="0.25">
      <c r="A166" s="2">
        <v>165</v>
      </c>
      <c r="B166" s="2" t="s">
        <v>1354</v>
      </c>
      <c r="C166" s="2">
        <v>0.85850000000000004</v>
      </c>
      <c r="D166" s="2">
        <f t="shared" ca="1" si="2"/>
        <v>86</v>
      </c>
      <c r="E166" s="2"/>
      <c r="F166" s="2"/>
      <c r="G166" s="22" t="s">
        <v>1355</v>
      </c>
      <c r="H166" s="22" t="s">
        <v>1356</v>
      </c>
      <c r="I166" s="22" t="s">
        <v>1357</v>
      </c>
      <c r="J166" s="22" t="s">
        <v>1357</v>
      </c>
      <c r="K166" s="22" t="s">
        <v>1358</v>
      </c>
      <c r="L166" s="22" t="s">
        <v>1359</v>
      </c>
      <c r="M166" s="22" t="s">
        <v>106</v>
      </c>
      <c r="N166" s="22" t="s">
        <v>1360</v>
      </c>
      <c r="O166" s="22"/>
      <c r="P166" s="2" t="s">
        <v>58</v>
      </c>
      <c r="Q166" s="2" t="s">
        <v>57</v>
      </c>
      <c r="R166" s="2" t="s">
        <v>57</v>
      </c>
      <c r="S166" s="2" t="s">
        <v>58</v>
      </c>
      <c r="T166" s="2" t="s">
        <v>58</v>
      </c>
      <c r="U166" s="2" t="s">
        <v>58</v>
      </c>
      <c r="V166" s="2" t="s">
        <v>58</v>
      </c>
      <c r="W166" s="2" t="s">
        <v>58</v>
      </c>
      <c r="X166" s="2" t="s">
        <v>58</v>
      </c>
      <c r="Y166" s="23"/>
      <c r="Z166" s="23"/>
      <c r="AA166" s="23"/>
      <c r="AB166" s="69" t="s">
        <v>59</v>
      </c>
      <c r="AC166" s="2" t="s">
        <v>57</v>
      </c>
      <c r="AD166" s="22" t="s">
        <v>70</v>
      </c>
      <c r="AE166" s="2" t="s">
        <v>57</v>
      </c>
      <c r="AF166" s="22" t="s">
        <v>70</v>
      </c>
      <c r="AG166" s="22"/>
      <c r="AH166" s="10" t="s">
        <v>797</v>
      </c>
      <c r="AI166" s="18" t="s">
        <v>68</v>
      </c>
      <c r="AJ166" s="10"/>
      <c r="AK166" s="21" t="s">
        <v>2223</v>
      </c>
      <c r="AL166" s="21" t="s">
        <v>70</v>
      </c>
      <c r="AM166" s="13" t="s">
        <v>70</v>
      </c>
      <c r="AN166" s="10" t="s">
        <v>70</v>
      </c>
      <c r="AO166" s="12" t="s">
        <v>70</v>
      </c>
      <c r="AP166" s="10" t="s">
        <v>289</v>
      </c>
      <c r="AQ166" s="10">
        <v>0.05</v>
      </c>
      <c r="AR166" s="10"/>
      <c r="AS166" s="10"/>
      <c r="AT166" s="10">
        <v>22.5</v>
      </c>
      <c r="AU166" s="10"/>
      <c r="AV166" s="12">
        <v>45566</v>
      </c>
      <c r="AW166" s="10"/>
      <c r="AX166" s="10"/>
      <c r="AY166" s="10"/>
      <c r="AZ166" s="10" t="s">
        <v>920</v>
      </c>
      <c r="BA166" s="10"/>
      <c r="BB166" s="10"/>
      <c r="BC166" s="10" t="s">
        <v>920</v>
      </c>
      <c r="BD166" s="10" t="s">
        <v>68</v>
      </c>
    </row>
    <row r="167" spans="1:56" ht="120" customHeight="1" x14ac:dyDescent="0.25">
      <c r="A167" s="2">
        <v>166</v>
      </c>
      <c r="B167" s="2" t="s">
        <v>1361</v>
      </c>
      <c r="C167" s="2">
        <v>1.1352</v>
      </c>
      <c r="D167" s="2">
        <f t="shared" ca="1" si="2"/>
        <v>54</v>
      </c>
      <c r="E167" s="2"/>
      <c r="F167" s="2"/>
      <c r="G167" s="22" t="s">
        <v>1362</v>
      </c>
      <c r="H167" s="22" t="s">
        <v>1363</v>
      </c>
      <c r="I167" s="22" t="s">
        <v>1364</v>
      </c>
      <c r="J167" s="22" t="s">
        <v>1364</v>
      </c>
      <c r="K167" s="22" t="s">
        <v>2070</v>
      </c>
      <c r="L167" s="22" t="s">
        <v>1365</v>
      </c>
      <c r="M167" s="22" t="s">
        <v>106</v>
      </c>
      <c r="N167" s="22" t="s">
        <v>1366</v>
      </c>
      <c r="O167" s="22"/>
      <c r="P167" s="2" t="s">
        <v>58</v>
      </c>
      <c r="Q167" s="2" t="s">
        <v>57</v>
      </c>
      <c r="R167" s="2" t="s">
        <v>57</v>
      </c>
      <c r="S167" s="2" t="s">
        <v>58</v>
      </c>
      <c r="T167" s="2" t="s">
        <v>58</v>
      </c>
      <c r="U167" s="2" t="s">
        <v>58</v>
      </c>
      <c r="V167" s="2" t="s">
        <v>58</v>
      </c>
      <c r="W167" s="2" t="s">
        <v>58</v>
      </c>
      <c r="X167" s="2" t="s">
        <v>58</v>
      </c>
      <c r="Y167" s="23"/>
      <c r="Z167" s="23"/>
      <c r="AA167" s="23"/>
      <c r="AB167" s="69" t="s">
        <v>59</v>
      </c>
      <c r="AC167" s="2" t="s">
        <v>57</v>
      </c>
      <c r="AD167" s="22" t="s">
        <v>70</v>
      </c>
      <c r="AE167" s="2" t="s">
        <v>57</v>
      </c>
      <c r="AF167" s="22" t="s">
        <v>70</v>
      </c>
      <c r="AG167" s="22"/>
      <c r="AH167" s="10" t="s">
        <v>797</v>
      </c>
      <c r="AI167" s="18" t="s">
        <v>68</v>
      </c>
      <c r="AJ167" s="10"/>
      <c r="AK167" s="21" t="s">
        <v>2224</v>
      </c>
      <c r="AL167" s="21" t="s">
        <v>2225</v>
      </c>
      <c r="AM167" s="13" t="s">
        <v>334</v>
      </c>
      <c r="AN167" s="10" t="s">
        <v>335</v>
      </c>
      <c r="AO167" s="12">
        <v>45334</v>
      </c>
      <c r="AP167" s="10" t="s">
        <v>289</v>
      </c>
      <c r="AQ167" s="10">
        <v>0.75</v>
      </c>
      <c r="AR167" s="10">
        <v>40500</v>
      </c>
      <c r="AS167" s="10">
        <v>110</v>
      </c>
      <c r="AT167" s="10">
        <v>60.5</v>
      </c>
      <c r="AU167" s="10">
        <v>110</v>
      </c>
      <c r="AV167" s="12">
        <v>45566</v>
      </c>
      <c r="AW167" s="10">
        <v>0.42</v>
      </c>
      <c r="AX167" s="10">
        <v>2.6296958855098387E-2</v>
      </c>
      <c r="AY167" s="10">
        <v>12.021466905187834</v>
      </c>
      <c r="AZ167" s="10"/>
      <c r="BA167" s="10"/>
      <c r="BB167" s="10"/>
      <c r="BC167" s="10" t="s">
        <v>920</v>
      </c>
      <c r="BD167" s="10" t="s">
        <v>324</v>
      </c>
    </row>
    <row r="168" spans="1:56" ht="120" customHeight="1" x14ac:dyDescent="0.25">
      <c r="A168" s="2">
        <v>167</v>
      </c>
      <c r="B168" s="2" t="s">
        <v>1367</v>
      </c>
      <c r="C168" s="2">
        <v>0.14799999999999999</v>
      </c>
      <c r="D168" s="2">
        <f t="shared" ca="1" si="2"/>
        <v>45</v>
      </c>
      <c r="E168" s="2"/>
      <c r="F168" s="2"/>
      <c r="G168" s="22" t="s">
        <v>1368</v>
      </c>
      <c r="H168" s="22" t="s">
        <v>1369</v>
      </c>
      <c r="I168" s="22" t="s">
        <v>1370</v>
      </c>
      <c r="J168" s="22" t="s">
        <v>1370</v>
      </c>
      <c r="K168" s="22" t="s">
        <v>1371</v>
      </c>
      <c r="L168" s="22" t="s">
        <v>1372</v>
      </c>
      <c r="M168" s="22" t="s">
        <v>1373</v>
      </c>
      <c r="N168" s="22" t="s">
        <v>1374</v>
      </c>
      <c r="O168" s="22"/>
      <c r="P168" s="2" t="s">
        <v>58</v>
      </c>
      <c r="Q168" s="2" t="s">
        <v>57</v>
      </c>
      <c r="R168" s="2" t="s">
        <v>57</v>
      </c>
      <c r="S168" s="2" t="s">
        <v>58</v>
      </c>
      <c r="T168" s="2" t="s">
        <v>57</v>
      </c>
      <c r="U168" s="2" t="s">
        <v>58</v>
      </c>
      <c r="V168" s="2" t="s">
        <v>58</v>
      </c>
      <c r="W168" s="2" t="s">
        <v>58</v>
      </c>
      <c r="X168" s="2" t="s">
        <v>57</v>
      </c>
      <c r="Y168" s="23"/>
      <c r="Z168" s="23"/>
      <c r="AA168" s="23"/>
      <c r="AB168" s="69" t="s">
        <v>59</v>
      </c>
      <c r="AC168" s="2" t="s">
        <v>57</v>
      </c>
      <c r="AD168" s="22"/>
      <c r="AE168" s="2" t="s">
        <v>57</v>
      </c>
      <c r="AF168" s="22"/>
      <c r="AG168" s="22"/>
      <c r="AH168" s="10">
        <v>2</v>
      </c>
      <c r="AI168" s="10" t="s">
        <v>199</v>
      </c>
      <c r="AJ168" s="10"/>
      <c r="AK168" s="21"/>
      <c r="AL168" s="21" t="s">
        <v>1375</v>
      </c>
      <c r="AM168" s="13" t="s">
        <v>1376</v>
      </c>
      <c r="AN168" s="10" t="s">
        <v>130</v>
      </c>
      <c r="AO168" s="12" t="s">
        <v>632</v>
      </c>
      <c r="AP168" s="10" t="s">
        <v>633</v>
      </c>
      <c r="AQ168" s="10">
        <v>0.95</v>
      </c>
      <c r="AR168" s="10"/>
      <c r="AS168" s="10"/>
      <c r="AT168" s="10">
        <v>35.15</v>
      </c>
      <c r="AU168" s="10"/>
      <c r="AV168" s="12">
        <v>45627</v>
      </c>
      <c r="AW168" s="10"/>
      <c r="AX168" s="10"/>
      <c r="AY168" s="10"/>
      <c r="AZ168" s="10"/>
      <c r="BA168" s="10" t="s">
        <v>632</v>
      </c>
      <c r="BB168" s="10"/>
      <c r="BC168" s="10"/>
      <c r="BD168" s="10"/>
    </row>
    <row r="169" spans="1:56" ht="120" customHeight="1" x14ac:dyDescent="0.25">
      <c r="A169" s="2">
        <v>168</v>
      </c>
      <c r="B169" s="2" t="s">
        <v>1377</v>
      </c>
      <c r="C169" s="2">
        <v>1.5740000000000001E-2</v>
      </c>
      <c r="D169" s="2">
        <f t="shared" ca="1" si="2"/>
        <v>145</v>
      </c>
      <c r="E169" s="2"/>
      <c r="F169" s="2"/>
      <c r="G169" s="22" t="s">
        <v>1378</v>
      </c>
      <c r="H169" s="22" t="s">
        <v>1379</v>
      </c>
      <c r="I169" s="22" t="s">
        <v>1380</v>
      </c>
      <c r="J169" s="22" t="s">
        <v>1381</v>
      </c>
      <c r="K169" s="22" t="s">
        <v>1382</v>
      </c>
      <c r="L169" s="22" t="s">
        <v>1383</v>
      </c>
      <c r="M169" s="22" t="s">
        <v>106</v>
      </c>
      <c r="N169" s="22" t="s">
        <v>1384</v>
      </c>
      <c r="O169" s="22"/>
      <c r="P169" s="2" t="s">
        <v>58</v>
      </c>
      <c r="Q169" s="2" t="s">
        <v>57</v>
      </c>
      <c r="R169" s="2" t="s">
        <v>57</v>
      </c>
      <c r="S169" s="2" t="s">
        <v>58</v>
      </c>
      <c r="T169" s="2" t="s">
        <v>58</v>
      </c>
      <c r="U169" s="2" t="s">
        <v>58</v>
      </c>
      <c r="V169" s="2" t="s">
        <v>58</v>
      </c>
      <c r="W169" s="2" t="s">
        <v>58</v>
      </c>
      <c r="X169" s="2" t="s">
        <v>57</v>
      </c>
      <c r="Y169" s="23"/>
      <c r="Z169" s="23"/>
      <c r="AA169" s="23"/>
      <c r="AB169" s="69" t="s">
        <v>59</v>
      </c>
      <c r="AC169" s="2" t="s">
        <v>57</v>
      </c>
      <c r="AD169" s="22"/>
      <c r="AE169" s="2" t="s">
        <v>57</v>
      </c>
      <c r="AF169" s="22"/>
      <c r="AG169" s="22"/>
      <c r="AH169" s="10" t="s">
        <v>797</v>
      </c>
      <c r="AI169" s="18" t="s">
        <v>68</v>
      </c>
      <c r="AJ169" s="10"/>
      <c r="AK169" s="21"/>
      <c r="AL169" s="21"/>
      <c r="AM169" s="13"/>
      <c r="AN169" s="10"/>
      <c r="AO169" s="12"/>
      <c r="AP169" s="10" t="s">
        <v>289</v>
      </c>
      <c r="AQ169" s="10"/>
      <c r="AR169" s="10"/>
      <c r="AS169" s="10"/>
      <c r="AT169" s="10"/>
      <c r="AU169" s="10"/>
      <c r="AV169" s="12"/>
      <c r="AW169" s="10"/>
      <c r="AX169" s="10"/>
      <c r="AY169" s="10"/>
      <c r="AZ169" s="10"/>
      <c r="BA169" s="10"/>
      <c r="BB169" s="10"/>
      <c r="BC169" s="10"/>
      <c r="BD169" s="10"/>
    </row>
    <row r="170" spans="1:56" ht="120" customHeight="1" x14ac:dyDescent="0.25">
      <c r="A170" s="2">
        <v>169</v>
      </c>
      <c r="B170" s="2" t="s">
        <v>1385</v>
      </c>
      <c r="C170" s="2">
        <v>0</v>
      </c>
      <c r="D170" s="2">
        <f t="shared" ca="1" si="2"/>
        <v>140</v>
      </c>
      <c r="E170" s="2"/>
      <c r="F170" s="2"/>
      <c r="G170" s="22" t="s">
        <v>1386</v>
      </c>
      <c r="H170" s="22" t="s">
        <v>1387</v>
      </c>
      <c r="I170" s="22" t="s">
        <v>1388</v>
      </c>
      <c r="J170" s="22" t="s">
        <v>1389</v>
      </c>
      <c r="K170" s="22" t="s">
        <v>1390</v>
      </c>
      <c r="L170" s="22" t="s">
        <v>1391</v>
      </c>
      <c r="M170" s="22" t="s">
        <v>106</v>
      </c>
      <c r="N170" s="22" t="s">
        <v>1392</v>
      </c>
      <c r="O170" s="22"/>
      <c r="P170" s="2" t="s">
        <v>58</v>
      </c>
      <c r="Q170" s="2" t="s">
        <v>57</v>
      </c>
      <c r="R170" s="2" t="s">
        <v>57</v>
      </c>
      <c r="S170" s="2" t="s">
        <v>58</v>
      </c>
      <c r="T170" s="2" t="s">
        <v>58</v>
      </c>
      <c r="U170" s="2" t="s">
        <v>58</v>
      </c>
      <c r="V170" s="2" t="s">
        <v>58</v>
      </c>
      <c r="W170" s="2" t="s">
        <v>58</v>
      </c>
      <c r="X170" s="2" t="s">
        <v>58</v>
      </c>
      <c r="Y170" s="23"/>
      <c r="Z170" s="23"/>
      <c r="AA170" s="23"/>
      <c r="AB170" s="69" t="s">
        <v>59</v>
      </c>
      <c r="AC170" s="2" t="s">
        <v>57</v>
      </c>
      <c r="AD170" s="22" t="s">
        <v>70</v>
      </c>
      <c r="AE170" s="2" t="s">
        <v>57</v>
      </c>
      <c r="AF170" s="22" t="s">
        <v>70</v>
      </c>
      <c r="AG170" s="22"/>
      <c r="AH170" s="10" t="s">
        <v>797</v>
      </c>
      <c r="AI170" s="20" t="s">
        <v>324</v>
      </c>
      <c r="AJ170" s="10"/>
      <c r="AK170" s="21" t="s">
        <v>1143</v>
      </c>
      <c r="AL170" s="21" t="s">
        <v>506</v>
      </c>
      <c r="AM170" s="13" t="s">
        <v>507</v>
      </c>
      <c r="AN170" s="10" t="s">
        <v>508</v>
      </c>
      <c r="AO170" s="59" t="s">
        <v>509</v>
      </c>
      <c r="AP170" s="10" t="s">
        <v>289</v>
      </c>
      <c r="AQ170" s="10">
        <v>1</v>
      </c>
      <c r="AR170" s="10"/>
      <c r="AS170" s="10">
        <v>90.92</v>
      </c>
      <c r="AT170" s="10">
        <v>90.92</v>
      </c>
      <c r="AU170" s="10"/>
      <c r="AV170" s="12">
        <v>45566</v>
      </c>
      <c r="AW170" s="10">
        <v>0.1</v>
      </c>
      <c r="AX170" s="10"/>
      <c r="AY170" s="10"/>
      <c r="AZ170" s="10" t="s">
        <v>920</v>
      </c>
      <c r="BA170" s="10"/>
      <c r="BB170" s="10" t="s">
        <v>70</v>
      </c>
      <c r="BC170" s="10" t="s">
        <v>920</v>
      </c>
      <c r="BD170" s="10" t="s">
        <v>920</v>
      </c>
    </row>
    <row r="171" spans="1:56" ht="120" customHeight="1" x14ac:dyDescent="0.25">
      <c r="A171" s="2">
        <v>170</v>
      </c>
      <c r="B171" s="2" t="s">
        <v>1393</v>
      </c>
      <c r="C171" s="2">
        <v>0.32440000000000002</v>
      </c>
      <c r="D171" s="2">
        <f t="shared" ca="1" si="2"/>
        <v>124</v>
      </c>
      <c r="E171" s="2"/>
      <c r="F171" s="2"/>
      <c r="G171" s="22" t="s">
        <v>1394</v>
      </c>
      <c r="H171" s="22" t="s">
        <v>1395</v>
      </c>
      <c r="I171" s="22" t="s">
        <v>1396</v>
      </c>
      <c r="J171" s="22" t="s">
        <v>1397</v>
      </c>
      <c r="K171" s="22" t="s">
        <v>1398</v>
      </c>
      <c r="L171" s="22" t="s">
        <v>1399</v>
      </c>
      <c r="M171" s="22" t="s">
        <v>106</v>
      </c>
      <c r="N171" s="22" t="s">
        <v>1400</v>
      </c>
      <c r="O171" s="22"/>
      <c r="P171" s="2" t="s">
        <v>58</v>
      </c>
      <c r="Q171" s="2" t="s">
        <v>57</v>
      </c>
      <c r="R171" s="2" t="s">
        <v>57</v>
      </c>
      <c r="S171" s="2" t="s">
        <v>58</v>
      </c>
      <c r="T171" s="2" t="s">
        <v>58</v>
      </c>
      <c r="U171" s="2" t="s">
        <v>58</v>
      </c>
      <c r="V171" s="2" t="s">
        <v>58</v>
      </c>
      <c r="W171" s="2" t="s">
        <v>58</v>
      </c>
      <c r="X171" s="2" t="s">
        <v>57</v>
      </c>
      <c r="Y171" s="23"/>
      <c r="Z171" s="23"/>
      <c r="AA171" s="23"/>
      <c r="AB171" s="69" t="s">
        <v>59</v>
      </c>
      <c r="AC171" s="2" t="s">
        <v>57</v>
      </c>
      <c r="AD171" s="22" t="s">
        <v>70</v>
      </c>
      <c r="AE171" s="2" t="s">
        <v>58</v>
      </c>
      <c r="AF171" s="22"/>
      <c r="AG171" s="22"/>
      <c r="AH171" s="10">
        <v>2</v>
      </c>
      <c r="AI171" s="10" t="s">
        <v>199</v>
      </c>
      <c r="AJ171" s="10"/>
      <c r="AK171" s="21" t="s">
        <v>2226</v>
      </c>
      <c r="AL171" s="21" t="s">
        <v>2227</v>
      </c>
      <c r="AM171" s="13" t="s">
        <v>1376</v>
      </c>
      <c r="AN171" s="10" t="s">
        <v>130</v>
      </c>
      <c r="AO171" s="12">
        <v>45342</v>
      </c>
      <c r="AP171" s="10" t="s">
        <v>633</v>
      </c>
      <c r="AQ171" s="10">
        <v>0.95</v>
      </c>
      <c r="AR171" s="10"/>
      <c r="AS171" s="10"/>
      <c r="AT171" s="10">
        <v>179.36</v>
      </c>
      <c r="AU171" s="10"/>
      <c r="AV171" s="12">
        <v>45627</v>
      </c>
      <c r="AW171" s="10"/>
      <c r="AX171" s="10"/>
      <c r="AY171" s="10"/>
      <c r="AZ171" s="10"/>
      <c r="BA171" s="10" t="s">
        <v>2075</v>
      </c>
      <c r="BB171" s="10"/>
      <c r="BC171" s="10"/>
      <c r="BD171" s="10"/>
    </row>
    <row r="172" spans="1:56" ht="120" customHeight="1" x14ac:dyDescent="0.25">
      <c r="A172" s="2">
        <v>171</v>
      </c>
      <c r="B172" s="2" t="s">
        <v>1401</v>
      </c>
      <c r="C172" s="2">
        <v>0</v>
      </c>
      <c r="D172" s="2">
        <f t="shared" ca="1" si="2"/>
        <v>56</v>
      </c>
      <c r="E172" s="2"/>
      <c r="F172" s="2"/>
      <c r="G172" s="22" t="s">
        <v>1402</v>
      </c>
      <c r="H172" s="22" t="s">
        <v>1403</v>
      </c>
      <c r="I172" s="22" t="s">
        <v>1404</v>
      </c>
      <c r="J172" s="22" t="s">
        <v>1405</v>
      </c>
      <c r="K172" s="22" t="s">
        <v>1406</v>
      </c>
      <c r="L172" s="22" t="s">
        <v>1407</v>
      </c>
      <c r="M172" s="22" t="s">
        <v>106</v>
      </c>
      <c r="N172" s="22" t="s">
        <v>1408</v>
      </c>
      <c r="O172" s="22"/>
      <c r="P172" s="2" t="s">
        <v>57</v>
      </c>
      <c r="Q172" s="2" t="s">
        <v>57</v>
      </c>
      <c r="R172" s="2" t="s">
        <v>57</v>
      </c>
      <c r="S172" s="2" t="s">
        <v>58</v>
      </c>
      <c r="T172" s="2" t="s">
        <v>57</v>
      </c>
      <c r="U172" s="2" t="s">
        <v>58</v>
      </c>
      <c r="V172" s="2" t="s">
        <v>58</v>
      </c>
      <c r="W172" s="2" t="s">
        <v>58</v>
      </c>
      <c r="X172" s="2" t="s">
        <v>57</v>
      </c>
      <c r="Y172" s="23"/>
      <c r="Z172" s="23"/>
      <c r="AA172" s="23"/>
      <c r="AB172" s="69" t="s">
        <v>59</v>
      </c>
      <c r="AC172" s="2" t="s">
        <v>57</v>
      </c>
      <c r="AD172" s="22" t="s">
        <v>70</v>
      </c>
      <c r="AE172" s="2" t="s">
        <v>57</v>
      </c>
      <c r="AF172" s="22" t="s">
        <v>70</v>
      </c>
      <c r="AG172" s="22"/>
      <c r="AH172" s="10">
        <v>2</v>
      </c>
      <c r="AI172" s="10" t="s">
        <v>199</v>
      </c>
      <c r="AJ172" s="10"/>
      <c r="AK172" s="21" t="s">
        <v>2228</v>
      </c>
      <c r="AL172" s="21" t="s">
        <v>1375</v>
      </c>
      <c r="AM172" s="13" t="s">
        <v>1376</v>
      </c>
      <c r="AN172" s="10" t="s">
        <v>130</v>
      </c>
      <c r="AO172" s="12">
        <v>45342</v>
      </c>
      <c r="AP172" s="10" t="s">
        <v>633</v>
      </c>
      <c r="AQ172" s="10">
        <v>0.98</v>
      </c>
      <c r="AR172" s="10"/>
      <c r="AS172" s="10"/>
      <c r="AT172" s="10">
        <v>686</v>
      </c>
      <c r="AU172" s="10"/>
      <c r="AV172" s="12">
        <v>45627</v>
      </c>
      <c r="AW172" s="10"/>
      <c r="AX172" s="10"/>
      <c r="AY172" s="10"/>
      <c r="AZ172" s="10"/>
      <c r="BA172" s="10" t="s">
        <v>2075</v>
      </c>
      <c r="BB172" s="10"/>
      <c r="BC172" s="10"/>
      <c r="BD172" s="10"/>
    </row>
    <row r="173" spans="1:56" ht="120" customHeight="1" x14ac:dyDescent="0.25">
      <c r="A173" s="2">
        <v>172</v>
      </c>
      <c r="B173" s="2" t="s">
        <v>1409</v>
      </c>
      <c r="C173" s="2">
        <v>0</v>
      </c>
      <c r="D173" s="2">
        <f t="shared" ca="1" si="2"/>
        <v>72</v>
      </c>
      <c r="E173" s="2"/>
      <c r="F173" s="2"/>
      <c r="G173" s="22" t="s">
        <v>1410</v>
      </c>
      <c r="H173" s="22" t="s">
        <v>1411</v>
      </c>
      <c r="I173" s="22" t="s">
        <v>1412</v>
      </c>
      <c r="J173" s="22" t="s">
        <v>1413</v>
      </c>
      <c r="K173" s="22" t="s">
        <v>1414</v>
      </c>
      <c r="L173" s="22" t="s">
        <v>1415</v>
      </c>
      <c r="M173" s="22" t="s">
        <v>106</v>
      </c>
      <c r="N173" s="22" t="s">
        <v>1416</v>
      </c>
      <c r="O173" s="22"/>
      <c r="P173" s="2" t="s">
        <v>58</v>
      </c>
      <c r="Q173" s="2" t="s">
        <v>57</v>
      </c>
      <c r="R173" s="2" t="s">
        <v>57</v>
      </c>
      <c r="S173" s="2" t="s">
        <v>58</v>
      </c>
      <c r="T173" s="2" t="s">
        <v>58</v>
      </c>
      <c r="U173" s="2" t="s">
        <v>58</v>
      </c>
      <c r="V173" s="2" t="s">
        <v>58</v>
      </c>
      <c r="W173" s="2" t="s">
        <v>58</v>
      </c>
      <c r="X173" s="2" t="s">
        <v>57</v>
      </c>
      <c r="Y173" s="23"/>
      <c r="Z173" s="23"/>
      <c r="AA173" s="23"/>
      <c r="AB173" s="69" t="s">
        <v>59</v>
      </c>
      <c r="AC173" s="2" t="s">
        <v>57</v>
      </c>
      <c r="AD173" s="22"/>
      <c r="AE173" s="2" t="s">
        <v>57</v>
      </c>
      <c r="AF173" s="22"/>
      <c r="AG173" s="22"/>
      <c r="AH173" s="10" t="s">
        <v>797</v>
      </c>
      <c r="AI173" s="18" t="s">
        <v>68</v>
      </c>
      <c r="AJ173" s="10"/>
      <c r="AK173" s="21" t="s">
        <v>2187</v>
      </c>
      <c r="AL173" s="21" t="s">
        <v>70</v>
      </c>
      <c r="AM173" s="13" t="s">
        <v>70</v>
      </c>
      <c r="AN173" s="10" t="s">
        <v>70</v>
      </c>
      <c r="AO173" s="12" t="s">
        <v>70</v>
      </c>
      <c r="AP173" s="10" t="s">
        <v>289</v>
      </c>
      <c r="AQ173" s="10">
        <v>0.95</v>
      </c>
      <c r="AR173" s="10"/>
      <c r="AS173" s="10">
        <v>26.53</v>
      </c>
      <c r="AT173" s="10">
        <v>25.2</v>
      </c>
      <c r="AU173" s="10"/>
      <c r="AV173" s="12">
        <v>45566</v>
      </c>
      <c r="AW173" s="10">
        <v>0.4</v>
      </c>
      <c r="AX173" s="10"/>
      <c r="AY173" s="10"/>
      <c r="AZ173" s="10" t="s">
        <v>920</v>
      </c>
      <c r="BA173" s="10"/>
      <c r="BB173" s="10"/>
      <c r="BC173" s="10"/>
      <c r="BD173" s="10" t="s">
        <v>68</v>
      </c>
    </row>
    <row r="174" spans="1:56" ht="120" customHeight="1" x14ac:dyDescent="0.25">
      <c r="A174" s="2">
        <v>173</v>
      </c>
      <c r="B174" s="2" t="s">
        <v>1417</v>
      </c>
      <c r="C174" s="2">
        <v>0</v>
      </c>
      <c r="D174" s="2">
        <f t="shared" ca="1" si="2"/>
        <v>125</v>
      </c>
      <c r="E174" s="2"/>
      <c r="F174" s="2"/>
      <c r="G174" s="22" t="s">
        <v>1418</v>
      </c>
      <c r="H174" s="22" t="s">
        <v>1419</v>
      </c>
      <c r="I174" s="22" t="s">
        <v>1420</v>
      </c>
      <c r="J174" s="22" t="s">
        <v>1421</v>
      </c>
      <c r="K174" s="22" t="s">
        <v>1422</v>
      </c>
      <c r="L174" s="22" t="s">
        <v>1423</v>
      </c>
      <c r="M174" s="22" t="s">
        <v>106</v>
      </c>
      <c r="N174" s="22" t="s">
        <v>1424</v>
      </c>
      <c r="O174" s="22"/>
      <c r="P174" s="2" t="s">
        <v>58</v>
      </c>
      <c r="Q174" s="2" t="s">
        <v>57</v>
      </c>
      <c r="R174" s="2" t="s">
        <v>57</v>
      </c>
      <c r="S174" s="2" t="s">
        <v>58</v>
      </c>
      <c r="T174" s="2" t="s">
        <v>57</v>
      </c>
      <c r="U174" s="2" t="s">
        <v>58</v>
      </c>
      <c r="V174" s="2" t="s">
        <v>58</v>
      </c>
      <c r="W174" s="2" t="s">
        <v>58</v>
      </c>
      <c r="X174" s="2" t="s">
        <v>57</v>
      </c>
      <c r="Y174" s="23"/>
      <c r="Z174" s="23"/>
      <c r="AA174" s="23"/>
      <c r="AB174" s="69" t="s">
        <v>59</v>
      </c>
      <c r="AC174" s="2" t="s">
        <v>57</v>
      </c>
      <c r="AD174" s="22"/>
      <c r="AE174" s="2" t="s">
        <v>57</v>
      </c>
      <c r="AF174" s="22"/>
      <c r="AG174" s="22"/>
      <c r="AH174" s="10">
        <v>2</v>
      </c>
      <c r="AI174" s="10" t="s">
        <v>199</v>
      </c>
      <c r="AJ174" s="10"/>
      <c r="AK174" s="21" t="s">
        <v>2229</v>
      </c>
      <c r="AL174" s="21" t="s">
        <v>717</v>
      </c>
      <c r="AM174" s="13" t="s">
        <v>2145</v>
      </c>
      <c r="AN174" s="10" t="s">
        <v>130</v>
      </c>
      <c r="AO174" s="12" t="s">
        <v>324</v>
      </c>
      <c r="AP174" s="10" t="s">
        <v>633</v>
      </c>
      <c r="AQ174" s="10">
        <v>0.95</v>
      </c>
      <c r="AR174" s="10"/>
      <c r="AS174" s="10"/>
      <c r="AT174" s="10">
        <v>15.808</v>
      </c>
      <c r="AU174" s="10"/>
      <c r="AV174" s="12"/>
      <c r="AW174" s="10"/>
      <c r="AX174" s="10"/>
      <c r="AY174" s="10"/>
      <c r="AZ174" s="10"/>
      <c r="BA174" s="10" t="s">
        <v>2075</v>
      </c>
      <c r="BB174" s="10"/>
      <c r="BC174" s="10"/>
      <c r="BD174" s="10"/>
    </row>
    <row r="175" spans="1:56" ht="120" customHeight="1" x14ac:dyDescent="0.25">
      <c r="A175" s="2">
        <v>174</v>
      </c>
      <c r="B175" s="2" t="s">
        <v>1425</v>
      </c>
      <c r="C175" s="2">
        <v>3.0499999999999999E-2</v>
      </c>
      <c r="D175" s="2">
        <f t="shared" ca="1" si="2"/>
        <v>42</v>
      </c>
      <c r="E175" s="2"/>
      <c r="F175" s="2"/>
      <c r="G175" s="22" t="s">
        <v>1426</v>
      </c>
      <c r="H175" s="22" t="s">
        <v>1427</v>
      </c>
      <c r="I175" s="22" t="s">
        <v>1428</v>
      </c>
      <c r="J175" s="22" t="s">
        <v>1429</v>
      </c>
      <c r="K175" s="22" t="s">
        <v>1430</v>
      </c>
      <c r="L175" s="22" t="s">
        <v>1431</v>
      </c>
      <c r="M175" s="22" t="s">
        <v>106</v>
      </c>
      <c r="N175" s="22" t="s">
        <v>1432</v>
      </c>
      <c r="O175" s="22"/>
      <c r="P175" s="2" t="s">
        <v>58</v>
      </c>
      <c r="Q175" s="2" t="s">
        <v>57</v>
      </c>
      <c r="R175" s="2" t="s">
        <v>57</v>
      </c>
      <c r="S175" s="2" t="s">
        <v>58</v>
      </c>
      <c r="T175" s="2" t="s">
        <v>58</v>
      </c>
      <c r="U175" s="2" t="s">
        <v>58</v>
      </c>
      <c r="V175" s="2" t="s">
        <v>58</v>
      </c>
      <c r="W175" s="2" t="s">
        <v>58</v>
      </c>
      <c r="X175" s="2" t="s">
        <v>57</v>
      </c>
      <c r="Y175" s="23"/>
      <c r="Z175" s="23"/>
      <c r="AA175" s="23"/>
      <c r="AB175" s="69" t="s">
        <v>59</v>
      </c>
      <c r="AC175" s="2" t="s">
        <v>57</v>
      </c>
      <c r="AD175" s="22" t="s">
        <v>70</v>
      </c>
      <c r="AE175" s="2" t="s">
        <v>58</v>
      </c>
      <c r="AF175" s="22"/>
      <c r="AG175" s="22"/>
      <c r="AH175" s="10" t="s">
        <v>797</v>
      </c>
      <c r="AI175" s="20" t="s">
        <v>324</v>
      </c>
      <c r="AJ175" s="10"/>
      <c r="AK175" s="21"/>
      <c r="AL175" s="21"/>
      <c r="AM175" s="13"/>
      <c r="AN175" s="10"/>
      <c r="AO175" s="12"/>
      <c r="AP175" s="10"/>
      <c r="AQ175" s="10"/>
      <c r="AR175" s="10"/>
      <c r="AS175" s="10"/>
      <c r="AT175" s="10"/>
      <c r="AU175" s="10"/>
      <c r="AV175" s="12"/>
      <c r="AW175" s="10"/>
      <c r="AX175" s="10"/>
      <c r="AY175" s="10"/>
      <c r="AZ175" s="10"/>
      <c r="BA175" s="10"/>
      <c r="BB175" s="10"/>
      <c r="BC175" s="10"/>
      <c r="BD175" s="10"/>
    </row>
    <row r="176" spans="1:56" ht="120" customHeight="1" x14ac:dyDescent="0.25">
      <c r="A176" s="2">
        <v>175</v>
      </c>
      <c r="B176" s="2" t="s">
        <v>1433</v>
      </c>
      <c r="C176" s="2">
        <v>5.8000000000000003E-2</v>
      </c>
      <c r="D176" s="2">
        <f t="shared" ca="1" si="2"/>
        <v>48</v>
      </c>
      <c r="E176" s="2"/>
      <c r="F176" s="2"/>
      <c r="G176" s="22" t="s">
        <v>1434</v>
      </c>
      <c r="H176" s="22" t="s">
        <v>1435</v>
      </c>
      <c r="I176" s="22" t="s">
        <v>1436</v>
      </c>
      <c r="J176" s="22" t="s">
        <v>1436</v>
      </c>
      <c r="K176" s="22" t="s">
        <v>1437</v>
      </c>
      <c r="L176" s="22" t="s">
        <v>1438</v>
      </c>
      <c r="M176" s="22" t="s">
        <v>106</v>
      </c>
      <c r="N176" s="22" t="s">
        <v>1439</v>
      </c>
      <c r="O176" s="22"/>
      <c r="P176" s="2" t="s">
        <v>58</v>
      </c>
      <c r="Q176" s="2" t="s">
        <v>57</v>
      </c>
      <c r="R176" s="2" t="s">
        <v>57</v>
      </c>
      <c r="S176" s="2" t="s">
        <v>58</v>
      </c>
      <c r="T176" s="2" t="s">
        <v>58</v>
      </c>
      <c r="U176" s="2" t="s">
        <v>58</v>
      </c>
      <c r="V176" s="2" t="s">
        <v>58</v>
      </c>
      <c r="W176" s="2" t="s">
        <v>58</v>
      </c>
      <c r="X176" s="2" t="s">
        <v>57</v>
      </c>
      <c r="Y176" s="23"/>
      <c r="Z176" s="23"/>
      <c r="AA176" s="23"/>
      <c r="AB176" s="69" t="s">
        <v>59</v>
      </c>
      <c r="AC176" s="2" t="s">
        <v>57</v>
      </c>
      <c r="AD176" s="22" t="s">
        <v>70</v>
      </c>
      <c r="AE176" s="2" t="s">
        <v>58</v>
      </c>
      <c r="AF176" s="22"/>
      <c r="AG176" s="22"/>
      <c r="AH176" s="10" t="s">
        <v>797</v>
      </c>
      <c r="AI176" s="18" t="s">
        <v>68</v>
      </c>
      <c r="AJ176" s="10"/>
      <c r="AK176" s="21" t="s">
        <v>2230</v>
      </c>
      <c r="AL176" s="21" t="s">
        <v>2231</v>
      </c>
      <c r="AM176" s="13" t="s">
        <v>1051</v>
      </c>
      <c r="AN176" s="10" t="s">
        <v>1052</v>
      </c>
      <c r="AO176" s="12"/>
      <c r="AP176" s="10" t="s">
        <v>289</v>
      </c>
      <c r="AQ176" s="10">
        <v>1</v>
      </c>
      <c r="AR176" s="10"/>
      <c r="AS176" s="10">
        <v>11.6</v>
      </c>
      <c r="AT176" s="10">
        <v>11.6</v>
      </c>
      <c r="AU176" s="10"/>
      <c r="AV176" s="12"/>
      <c r="AW176" s="10">
        <v>0.4</v>
      </c>
      <c r="AX176" s="10"/>
      <c r="AY176" s="10"/>
      <c r="AZ176" s="10" t="s">
        <v>920</v>
      </c>
      <c r="BA176" s="10"/>
      <c r="BB176" s="10"/>
      <c r="BC176" s="10"/>
      <c r="BD176" s="10" t="s">
        <v>68</v>
      </c>
    </row>
    <row r="177" spans="1:56" ht="120" customHeight="1" x14ac:dyDescent="0.25">
      <c r="A177" s="2">
        <v>176</v>
      </c>
      <c r="B177" s="2" t="s">
        <v>1440</v>
      </c>
      <c r="C177" s="2">
        <v>4.9799999999999997E-2</v>
      </c>
      <c r="D177" s="2">
        <f t="shared" ca="1" si="2"/>
        <v>73</v>
      </c>
      <c r="E177" s="2"/>
      <c r="F177" s="2"/>
      <c r="G177" s="22" t="s">
        <v>1441</v>
      </c>
      <c r="H177" s="22" t="s">
        <v>1442</v>
      </c>
      <c r="I177" s="22" t="s">
        <v>1443</v>
      </c>
      <c r="J177" s="22" t="s">
        <v>1443</v>
      </c>
      <c r="K177" s="22" t="s">
        <v>1444</v>
      </c>
      <c r="L177" s="22" t="s">
        <v>1445</v>
      </c>
      <c r="M177" s="22" t="s">
        <v>106</v>
      </c>
      <c r="N177" s="22" t="s">
        <v>1446</v>
      </c>
      <c r="O177" s="22"/>
      <c r="P177" s="2" t="s">
        <v>58</v>
      </c>
      <c r="Q177" s="2" t="s">
        <v>57</v>
      </c>
      <c r="R177" s="2" t="s">
        <v>57</v>
      </c>
      <c r="S177" s="2" t="s">
        <v>58</v>
      </c>
      <c r="T177" s="2" t="s">
        <v>58</v>
      </c>
      <c r="U177" s="2" t="s">
        <v>58</v>
      </c>
      <c r="V177" s="2" t="s">
        <v>58</v>
      </c>
      <c r="W177" s="2" t="s">
        <v>58</v>
      </c>
      <c r="X177" s="2" t="s">
        <v>57</v>
      </c>
      <c r="Y177" s="23"/>
      <c r="Z177" s="23"/>
      <c r="AA177" s="23"/>
      <c r="AB177" s="69" t="s">
        <v>59</v>
      </c>
      <c r="AC177" s="2" t="s">
        <v>57</v>
      </c>
      <c r="AD177" s="22" t="s">
        <v>70</v>
      </c>
      <c r="AE177" s="2" t="s">
        <v>58</v>
      </c>
      <c r="AF177" s="22"/>
      <c r="AG177" s="22"/>
      <c r="AH177" s="10" t="s">
        <v>797</v>
      </c>
      <c r="AI177" s="18" t="s">
        <v>68</v>
      </c>
      <c r="AJ177" s="10"/>
      <c r="AK177" s="21" t="s">
        <v>2230</v>
      </c>
      <c r="AL177" s="21" t="s">
        <v>2231</v>
      </c>
      <c r="AM177" s="13" t="s">
        <v>1051</v>
      </c>
      <c r="AN177" s="10" t="s">
        <v>1052</v>
      </c>
      <c r="AO177" s="12"/>
      <c r="AP177" s="10" t="s">
        <v>289</v>
      </c>
      <c r="AQ177" s="10">
        <v>1</v>
      </c>
      <c r="AR177" s="10"/>
      <c r="AS177" s="10">
        <v>9.9600000000000009</v>
      </c>
      <c r="AT177" s="10">
        <v>9.9600000000000009</v>
      </c>
      <c r="AU177" s="10"/>
      <c r="AV177" s="12"/>
      <c r="AW177" s="10">
        <v>0.5</v>
      </c>
      <c r="AX177" s="10"/>
      <c r="AY177" s="10"/>
      <c r="AZ177" s="10" t="s">
        <v>920</v>
      </c>
      <c r="BA177" s="10"/>
      <c r="BB177" s="10"/>
      <c r="BC177" s="10"/>
      <c r="BD177" s="10" t="s">
        <v>68</v>
      </c>
    </row>
    <row r="178" spans="1:56" ht="120" customHeight="1" x14ac:dyDescent="0.25">
      <c r="A178" s="2">
        <v>177</v>
      </c>
      <c r="B178" s="2" t="s">
        <v>1447</v>
      </c>
      <c r="C178" s="2">
        <v>0.16800000000000001</v>
      </c>
      <c r="D178" s="2">
        <f t="shared" ca="1" si="2"/>
        <v>66</v>
      </c>
      <c r="E178" s="2"/>
      <c r="F178" s="2"/>
      <c r="G178" s="22" t="s">
        <v>1448</v>
      </c>
      <c r="H178" s="22" t="s">
        <v>1449</v>
      </c>
      <c r="I178" s="22" t="s">
        <v>1450</v>
      </c>
      <c r="J178" s="22" t="s">
        <v>1450</v>
      </c>
      <c r="K178" s="22" t="s">
        <v>1451</v>
      </c>
      <c r="L178" s="22" t="s">
        <v>1452</v>
      </c>
      <c r="M178" s="22" t="s">
        <v>106</v>
      </c>
      <c r="N178" s="22" t="s">
        <v>1453</v>
      </c>
      <c r="O178" s="22"/>
      <c r="P178" s="2" t="s">
        <v>58</v>
      </c>
      <c r="Q178" s="2" t="s">
        <v>57</v>
      </c>
      <c r="R178" s="2" t="s">
        <v>57</v>
      </c>
      <c r="S178" s="2" t="s">
        <v>58</v>
      </c>
      <c r="T178" s="2" t="s">
        <v>58</v>
      </c>
      <c r="U178" s="2" t="s">
        <v>58</v>
      </c>
      <c r="V178" s="2" t="s">
        <v>58</v>
      </c>
      <c r="W178" s="2" t="s">
        <v>58</v>
      </c>
      <c r="X178" s="2" t="s">
        <v>57</v>
      </c>
      <c r="Y178" s="23"/>
      <c r="Z178" s="23"/>
      <c r="AA178" s="23"/>
      <c r="AB178" s="69" t="s">
        <v>59</v>
      </c>
      <c r="AC178" s="2" t="s">
        <v>57</v>
      </c>
      <c r="AD178" s="22" t="s">
        <v>70</v>
      </c>
      <c r="AE178" s="2" t="s">
        <v>58</v>
      </c>
      <c r="AF178" s="22"/>
      <c r="AG178" s="22"/>
      <c r="AH178" s="10" t="s">
        <v>797</v>
      </c>
      <c r="AI178" s="18" t="s">
        <v>68</v>
      </c>
      <c r="AJ178" s="10"/>
      <c r="AK178" s="21" t="s">
        <v>2232</v>
      </c>
      <c r="AL178" s="21" t="s">
        <v>70</v>
      </c>
      <c r="AM178" s="13" t="s">
        <v>70</v>
      </c>
      <c r="AN178" s="10" t="s">
        <v>70</v>
      </c>
      <c r="AO178" s="12" t="s">
        <v>70</v>
      </c>
      <c r="AP178" s="10" t="s">
        <v>289</v>
      </c>
      <c r="AQ178" s="10">
        <v>1</v>
      </c>
      <c r="AR178" s="10"/>
      <c r="AS178" s="10">
        <v>10.199999999999999</v>
      </c>
      <c r="AT178" s="10">
        <v>10.199999999999999</v>
      </c>
      <c r="AU178" s="10"/>
      <c r="AV178" s="12"/>
      <c r="AW178" s="10">
        <v>1</v>
      </c>
      <c r="AX178" s="10"/>
      <c r="AY178" s="10"/>
      <c r="AZ178" s="10" t="s">
        <v>920</v>
      </c>
      <c r="BA178" s="10" t="s">
        <v>70</v>
      </c>
      <c r="BB178" s="10" t="s">
        <v>70</v>
      </c>
      <c r="BC178" s="10" t="s">
        <v>70</v>
      </c>
      <c r="BD178" s="10" t="s">
        <v>68</v>
      </c>
    </row>
    <row r="179" spans="1:56" ht="120" customHeight="1" x14ac:dyDescent="0.25">
      <c r="A179" s="2">
        <v>178</v>
      </c>
      <c r="B179" s="2" t="s">
        <v>1454</v>
      </c>
      <c r="C179" s="2">
        <v>1.8599999999999998E-2</v>
      </c>
      <c r="D179" s="2">
        <f t="shared" ca="1" si="2"/>
        <v>145</v>
      </c>
      <c r="E179" s="2"/>
      <c r="F179" s="2"/>
      <c r="G179" s="22" t="s">
        <v>1455</v>
      </c>
      <c r="H179" s="22" t="s">
        <v>1456</v>
      </c>
      <c r="I179" s="22" t="s">
        <v>1457</v>
      </c>
      <c r="J179" s="22" t="s">
        <v>1457</v>
      </c>
      <c r="K179" s="22" t="s">
        <v>1458</v>
      </c>
      <c r="L179" s="22" t="s">
        <v>1459</v>
      </c>
      <c r="M179" s="22" t="s">
        <v>106</v>
      </c>
      <c r="N179" s="22" t="s">
        <v>1460</v>
      </c>
      <c r="O179" s="22"/>
      <c r="P179" s="2" t="s">
        <v>58</v>
      </c>
      <c r="Q179" s="2" t="s">
        <v>57</v>
      </c>
      <c r="R179" s="2" t="s">
        <v>57</v>
      </c>
      <c r="S179" s="2" t="s">
        <v>58</v>
      </c>
      <c r="T179" s="2" t="s">
        <v>58</v>
      </c>
      <c r="U179" s="2" t="s">
        <v>58</v>
      </c>
      <c r="V179" s="2" t="s">
        <v>58</v>
      </c>
      <c r="W179" s="2" t="s">
        <v>58</v>
      </c>
      <c r="X179" s="2" t="s">
        <v>57</v>
      </c>
      <c r="Y179" s="23"/>
      <c r="Z179" s="23"/>
      <c r="AA179" s="23"/>
      <c r="AB179" s="69" t="s">
        <v>59</v>
      </c>
      <c r="AC179" s="2" t="s">
        <v>57</v>
      </c>
      <c r="AD179" s="22" t="s">
        <v>70</v>
      </c>
      <c r="AE179" s="2" t="s">
        <v>58</v>
      </c>
      <c r="AF179" s="22"/>
      <c r="AG179" s="22"/>
      <c r="AH179" s="10" t="s">
        <v>797</v>
      </c>
      <c r="AI179" s="20" t="s">
        <v>324</v>
      </c>
      <c r="AJ179" s="10"/>
      <c r="AK179" s="21"/>
      <c r="AL179" s="21"/>
      <c r="AM179" s="13"/>
      <c r="AN179" s="10"/>
      <c r="AO179" s="12"/>
      <c r="AP179" s="10"/>
      <c r="AQ179" s="10"/>
      <c r="AR179" s="10"/>
      <c r="AS179" s="10"/>
      <c r="AT179" s="10"/>
      <c r="AU179" s="10"/>
      <c r="AV179" s="12"/>
      <c r="AW179" s="10"/>
      <c r="AX179" s="10"/>
      <c r="AY179" s="10"/>
      <c r="AZ179" s="10"/>
      <c r="BA179" s="10"/>
      <c r="BB179" s="10"/>
      <c r="BC179" s="10"/>
      <c r="BD179" s="10"/>
    </row>
    <row r="180" spans="1:56" ht="120" customHeight="1" x14ac:dyDescent="0.25">
      <c r="A180" s="2">
        <v>179</v>
      </c>
      <c r="B180" s="2" t="s">
        <v>1461</v>
      </c>
      <c r="C180" s="2">
        <v>5.2499999999999998E-2</v>
      </c>
      <c r="D180" s="2">
        <f t="shared" ca="1" si="2"/>
        <v>45</v>
      </c>
      <c r="E180" s="2"/>
      <c r="F180" s="2"/>
      <c r="G180" s="22" t="s">
        <v>1462</v>
      </c>
      <c r="H180" s="22" t="s">
        <v>1463</v>
      </c>
      <c r="I180" s="22" t="s">
        <v>1464</v>
      </c>
      <c r="J180" s="22" t="s">
        <v>1161</v>
      </c>
      <c r="K180" s="22" t="s">
        <v>1465</v>
      </c>
      <c r="L180" s="22" t="s">
        <v>1466</v>
      </c>
      <c r="M180" s="22" t="s">
        <v>106</v>
      </c>
      <c r="N180" s="22" t="s">
        <v>1467</v>
      </c>
      <c r="O180" s="22"/>
      <c r="P180" s="2" t="s">
        <v>58</v>
      </c>
      <c r="Q180" s="2" t="s">
        <v>57</v>
      </c>
      <c r="R180" s="2" t="s">
        <v>57</v>
      </c>
      <c r="S180" s="2" t="s">
        <v>58</v>
      </c>
      <c r="T180" s="2" t="s">
        <v>58</v>
      </c>
      <c r="U180" s="2" t="s">
        <v>58</v>
      </c>
      <c r="V180" s="2" t="s">
        <v>58</v>
      </c>
      <c r="W180" s="2" t="s">
        <v>57</v>
      </c>
      <c r="X180" s="2" t="s">
        <v>57</v>
      </c>
      <c r="Y180" s="23"/>
      <c r="Z180" s="23"/>
      <c r="AA180" s="23"/>
      <c r="AB180" s="69" t="s">
        <v>59</v>
      </c>
      <c r="AC180" s="2" t="s">
        <v>57</v>
      </c>
      <c r="AD180" s="22" t="s">
        <v>70</v>
      </c>
      <c r="AE180" s="2" t="s">
        <v>58</v>
      </c>
      <c r="AF180" s="22"/>
      <c r="AG180" s="22"/>
      <c r="AH180" s="10" t="s">
        <v>797</v>
      </c>
      <c r="AI180" s="20" t="s">
        <v>324</v>
      </c>
      <c r="AJ180" s="10"/>
      <c r="AK180" s="21"/>
      <c r="AL180" s="21"/>
      <c r="AM180" s="13"/>
      <c r="AN180" s="10"/>
      <c r="AO180" s="12"/>
      <c r="AP180" s="10"/>
      <c r="AQ180" s="10"/>
      <c r="AR180" s="10"/>
      <c r="AS180" s="10"/>
      <c r="AT180" s="10"/>
      <c r="AU180" s="10"/>
      <c r="AV180" s="12"/>
      <c r="AW180" s="10"/>
      <c r="AX180" s="10"/>
      <c r="AY180" s="10"/>
      <c r="AZ180" s="10"/>
      <c r="BA180" s="10"/>
      <c r="BB180" s="10"/>
      <c r="BC180" s="10"/>
      <c r="BD180" s="10"/>
    </row>
    <row r="181" spans="1:56" ht="120" customHeight="1" x14ac:dyDescent="0.25">
      <c r="A181" s="2">
        <v>180</v>
      </c>
      <c r="B181" s="2" t="s">
        <v>1468</v>
      </c>
      <c r="C181" s="2">
        <v>0.14445</v>
      </c>
      <c r="D181" s="2">
        <f t="shared" ca="1" si="2"/>
        <v>94</v>
      </c>
      <c r="E181" s="2"/>
      <c r="F181" s="2"/>
      <c r="G181" s="22" t="s">
        <v>1469</v>
      </c>
      <c r="H181" s="22" t="s">
        <v>1470</v>
      </c>
      <c r="I181" s="22" t="s">
        <v>1471</v>
      </c>
      <c r="J181" s="22" t="s">
        <v>1472</v>
      </c>
      <c r="K181" s="22" t="s">
        <v>1473</v>
      </c>
      <c r="L181" s="22" t="s">
        <v>1474</v>
      </c>
      <c r="M181" s="22" t="s">
        <v>1475</v>
      </c>
      <c r="N181" s="22" t="s">
        <v>1476</v>
      </c>
      <c r="O181" s="22"/>
      <c r="P181" s="2" t="s">
        <v>58</v>
      </c>
      <c r="Q181" s="2" t="s">
        <v>57</v>
      </c>
      <c r="R181" s="2" t="s">
        <v>57</v>
      </c>
      <c r="S181" s="2" t="s">
        <v>58</v>
      </c>
      <c r="T181" s="2" t="s">
        <v>58</v>
      </c>
      <c r="U181" s="2" t="s">
        <v>58</v>
      </c>
      <c r="V181" s="2" t="s">
        <v>58</v>
      </c>
      <c r="W181" s="2" t="s">
        <v>57</v>
      </c>
      <c r="X181" s="2" t="s">
        <v>57</v>
      </c>
      <c r="Y181" s="23"/>
      <c r="Z181" s="23"/>
      <c r="AA181" s="23"/>
      <c r="AB181" s="69" t="s">
        <v>59</v>
      </c>
      <c r="AC181" s="2" t="s">
        <v>57</v>
      </c>
      <c r="AD181" s="22" t="s">
        <v>70</v>
      </c>
      <c r="AE181" s="2" t="s">
        <v>58</v>
      </c>
      <c r="AF181" s="22"/>
      <c r="AG181" s="22"/>
      <c r="AH181" s="10" t="s">
        <v>797</v>
      </c>
      <c r="AI181" s="20" t="s">
        <v>324</v>
      </c>
      <c r="AJ181" s="10"/>
      <c r="AK181" s="21"/>
      <c r="AL181" s="21"/>
      <c r="AM181" s="13"/>
      <c r="AN181" s="10"/>
      <c r="AO181" s="12"/>
      <c r="AP181" s="10"/>
      <c r="AQ181" s="10"/>
      <c r="AR181" s="10"/>
      <c r="AS181" s="10"/>
      <c r="AT181" s="10"/>
      <c r="AU181" s="10"/>
      <c r="AV181" s="12"/>
      <c r="AW181" s="10"/>
      <c r="AX181" s="10"/>
      <c r="AY181" s="10"/>
      <c r="AZ181" s="10"/>
      <c r="BA181" s="10"/>
      <c r="BB181" s="10"/>
      <c r="BC181" s="10"/>
      <c r="BD181" s="10"/>
    </row>
    <row r="182" spans="1:56" ht="120" customHeight="1" x14ac:dyDescent="0.25">
      <c r="A182" s="2">
        <v>181</v>
      </c>
      <c r="B182" s="2" t="s">
        <v>1477</v>
      </c>
      <c r="C182" s="2">
        <v>0</v>
      </c>
      <c r="D182" s="2">
        <f t="shared" ca="1" si="2"/>
        <v>115</v>
      </c>
      <c r="E182" s="2"/>
      <c r="F182" s="2"/>
      <c r="G182" s="22" t="s">
        <v>1478</v>
      </c>
      <c r="H182" s="22" t="s">
        <v>1479</v>
      </c>
      <c r="I182" s="22" t="s">
        <v>1480</v>
      </c>
      <c r="J182" s="22" t="s">
        <v>1481</v>
      </c>
      <c r="K182" s="22" t="s">
        <v>1482</v>
      </c>
      <c r="L182" s="22" t="s">
        <v>1483</v>
      </c>
      <c r="M182" s="22" t="s">
        <v>106</v>
      </c>
      <c r="N182" s="22" t="s">
        <v>1484</v>
      </c>
      <c r="O182" s="22"/>
      <c r="P182" s="2" t="s">
        <v>58</v>
      </c>
      <c r="Q182" s="2" t="s">
        <v>57</v>
      </c>
      <c r="R182" s="2" t="s">
        <v>57</v>
      </c>
      <c r="S182" s="2" t="s">
        <v>57</v>
      </c>
      <c r="T182" s="2" t="s">
        <v>58</v>
      </c>
      <c r="U182" s="2" t="s">
        <v>58</v>
      </c>
      <c r="V182" s="2" t="s">
        <v>58</v>
      </c>
      <c r="W182" s="2" t="s">
        <v>58</v>
      </c>
      <c r="X182" s="2" t="s">
        <v>57</v>
      </c>
      <c r="Y182" s="23"/>
      <c r="Z182" s="23"/>
      <c r="AA182" s="23"/>
      <c r="AB182" s="69" t="s">
        <v>59</v>
      </c>
      <c r="AC182" s="2" t="s">
        <v>57</v>
      </c>
      <c r="AD182" s="22" t="s">
        <v>70</v>
      </c>
      <c r="AE182" s="2" t="s">
        <v>57</v>
      </c>
      <c r="AF182" s="22" t="s">
        <v>70</v>
      </c>
      <c r="AG182" s="22"/>
      <c r="AH182" s="10">
        <v>3</v>
      </c>
      <c r="AI182" s="20" t="s">
        <v>324</v>
      </c>
      <c r="AJ182" s="10"/>
      <c r="AK182" s="21"/>
      <c r="AL182" s="21"/>
      <c r="AM182" s="13"/>
      <c r="AN182" s="10"/>
      <c r="AO182" s="12"/>
      <c r="AP182" s="10"/>
      <c r="AQ182" s="10"/>
      <c r="AR182" s="10"/>
      <c r="AS182" s="10"/>
      <c r="AT182" s="10"/>
      <c r="AU182" s="10"/>
      <c r="AV182" s="12"/>
      <c r="AW182" s="10"/>
      <c r="AX182" s="10"/>
      <c r="AY182" s="10"/>
      <c r="AZ182" s="10"/>
      <c r="BA182" s="10"/>
      <c r="BB182" s="10"/>
      <c r="BC182" s="10"/>
      <c r="BD182" s="10"/>
    </row>
    <row r="183" spans="1:56" ht="120" customHeight="1" x14ac:dyDescent="0.25">
      <c r="A183" s="2">
        <v>182</v>
      </c>
      <c r="B183" s="2" t="s">
        <v>1485</v>
      </c>
      <c r="C183" s="2">
        <v>0.48158000000000001</v>
      </c>
      <c r="D183" s="2">
        <f t="shared" ca="1" si="2"/>
        <v>113</v>
      </c>
      <c r="E183" s="2"/>
      <c r="F183" s="2"/>
      <c r="G183" s="22" t="s">
        <v>1486</v>
      </c>
      <c r="H183" s="22" t="s">
        <v>1487</v>
      </c>
      <c r="I183" s="22" t="s">
        <v>1488</v>
      </c>
      <c r="J183" s="22" t="s">
        <v>1488</v>
      </c>
      <c r="K183" s="22" t="s">
        <v>1489</v>
      </c>
      <c r="L183" s="22" t="s">
        <v>1490</v>
      </c>
      <c r="M183" s="22" t="s">
        <v>1491</v>
      </c>
      <c r="N183" s="22" t="s">
        <v>1492</v>
      </c>
      <c r="O183" s="22"/>
      <c r="P183" s="2" t="s">
        <v>58</v>
      </c>
      <c r="Q183" s="2" t="s">
        <v>57</v>
      </c>
      <c r="R183" s="2" t="s">
        <v>57</v>
      </c>
      <c r="S183" s="2" t="s">
        <v>58</v>
      </c>
      <c r="T183" s="2" t="s">
        <v>58</v>
      </c>
      <c r="U183" s="2" t="s">
        <v>58</v>
      </c>
      <c r="V183" s="2" t="s">
        <v>58</v>
      </c>
      <c r="W183" s="2" t="s">
        <v>58</v>
      </c>
      <c r="X183" s="2" t="s">
        <v>58</v>
      </c>
      <c r="Y183" s="23"/>
      <c r="Z183" s="23"/>
      <c r="AA183" s="23"/>
      <c r="AB183" s="69" t="s">
        <v>59</v>
      </c>
      <c r="AC183" s="2" t="s">
        <v>57</v>
      </c>
      <c r="AD183" s="22" t="s">
        <v>70</v>
      </c>
      <c r="AE183" s="2" t="s">
        <v>57</v>
      </c>
      <c r="AF183" s="22" t="s">
        <v>70</v>
      </c>
      <c r="AG183" s="22"/>
      <c r="AH183" s="10">
        <v>3</v>
      </c>
      <c r="AI183" s="20" t="s">
        <v>324</v>
      </c>
      <c r="AJ183" s="10"/>
      <c r="AK183" s="21"/>
      <c r="AL183" s="21"/>
      <c r="AM183" s="13"/>
      <c r="AN183" s="10"/>
      <c r="AO183" s="12"/>
      <c r="AP183" s="10"/>
      <c r="AQ183" s="10"/>
      <c r="AR183" s="10"/>
      <c r="AS183" s="10"/>
      <c r="AT183" s="10"/>
      <c r="AU183" s="10"/>
      <c r="AV183" s="12"/>
      <c r="AW183" s="10"/>
      <c r="AX183" s="10"/>
      <c r="AY183" s="10"/>
      <c r="AZ183" s="10"/>
      <c r="BA183" s="10"/>
      <c r="BB183" s="10"/>
      <c r="BC183" s="10"/>
      <c r="BD183" s="10"/>
    </row>
    <row r="184" spans="1:56" ht="120" customHeight="1" x14ac:dyDescent="0.25">
      <c r="A184" s="2">
        <v>183</v>
      </c>
      <c r="B184" s="2" t="s">
        <v>1493</v>
      </c>
      <c r="C184" s="2">
        <v>1.5900000000000001E-3</v>
      </c>
      <c r="D184" s="2">
        <f t="shared" ca="1" si="2"/>
        <v>122</v>
      </c>
      <c r="E184" s="2"/>
      <c r="F184" s="2"/>
      <c r="G184" s="22" t="s">
        <v>1494</v>
      </c>
      <c r="H184" s="22" t="s">
        <v>1495</v>
      </c>
      <c r="I184" s="22" t="s">
        <v>637</v>
      </c>
      <c r="J184" s="22" t="s">
        <v>637</v>
      </c>
      <c r="K184" s="22" t="s">
        <v>1496</v>
      </c>
      <c r="L184" s="22" t="s">
        <v>1497</v>
      </c>
      <c r="M184" s="22" t="s">
        <v>106</v>
      </c>
      <c r="N184" s="22" t="s">
        <v>1498</v>
      </c>
      <c r="O184" s="22"/>
      <c r="P184" s="2" t="s">
        <v>58</v>
      </c>
      <c r="Q184" s="2" t="s">
        <v>57</v>
      </c>
      <c r="R184" s="2" t="s">
        <v>57</v>
      </c>
      <c r="S184" s="2" t="s">
        <v>58</v>
      </c>
      <c r="T184" s="2" t="s">
        <v>58</v>
      </c>
      <c r="U184" s="2" t="s">
        <v>58</v>
      </c>
      <c r="V184" s="2" t="s">
        <v>58</v>
      </c>
      <c r="W184" s="2" t="s">
        <v>57</v>
      </c>
      <c r="X184" s="2" t="s">
        <v>58</v>
      </c>
      <c r="Y184" s="23"/>
      <c r="Z184" s="23"/>
      <c r="AA184" s="23"/>
      <c r="AB184" s="69" t="s">
        <v>59</v>
      </c>
      <c r="AC184" s="2" t="s">
        <v>57</v>
      </c>
      <c r="AD184" s="22" t="s">
        <v>70</v>
      </c>
      <c r="AE184" s="2" t="s">
        <v>57</v>
      </c>
      <c r="AF184" s="22" t="s">
        <v>70</v>
      </c>
      <c r="AG184" s="22"/>
      <c r="AH184" s="14" t="s">
        <v>1499</v>
      </c>
      <c r="AI184" s="20" t="s">
        <v>324</v>
      </c>
      <c r="AJ184" s="10"/>
      <c r="AK184" s="21"/>
      <c r="AL184" s="21"/>
      <c r="AM184" s="13"/>
      <c r="AN184" s="10"/>
      <c r="AO184" s="12"/>
      <c r="AP184" s="10"/>
      <c r="AQ184" s="10"/>
      <c r="AR184" s="10"/>
      <c r="AS184" s="10"/>
      <c r="AT184" s="10"/>
      <c r="AU184" s="10"/>
      <c r="AV184" s="12"/>
      <c r="AW184" s="10"/>
      <c r="AX184" s="10"/>
      <c r="AY184" s="10"/>
      <c r="AZ184" s="10"/>
      <c r="BA184" s="10"/>
      <c r="BB184" s="10"/>
      <c r="BC184" s="10"/>
      <c r="BD184" s="10"/>
    </row>
    <row r="185" spans="1:56" ht="120" customHeight="1" x14ac:dyDescent="0.25">
      <c r="A185" s="2">
        <v>184</v>
      </c>
      <c r="B185" s="2" t="s">
        <v>1500</v>
      </c>
      <c r="C185" s="2">
        <v>0.5</v>
      </c>
      <c r="D185" s="2">
        <f t="shared" ca="1" si="2"/>
        <v>57</v>
      </c>
      <c r="E185" s="2"/>
      <c r="F185" s="2"/>
      <c r="G185" s="22" t="s">
        <v>1501</v>
      </c>
      <c r="H185" s="22" t="s">
        <v>1502</v>
      </c>
      <c r="I185" s="22" t="s">
        <v>1503</v>
      </c>
      <c r="J185" s="22" t="s">
        <v>1503</v>
      </c>
      <c r="K185" s="22" t="s">
        <v>1504</v>
      </c>
      <c r="L185" s="22" t="s">
        <v>1505</v>
      </c>
      <c r="M185" s="22" t="s">
        <v>106</v>
      </c>
      <c r="N185" s="22" t="s">
        <v>1506</v>
      </c>
      <c r="O185" s="22"/>
      <c r="P185" s="2" t="s">
        <v>58</v>
      </c>
      <c r="Q185" s="2" t="s">
        <v>57</v>
      </c>
      <c r="R185" s="2" t="s">
        <v>57</v>
      </c>
      <c r="S185" s="2" t="s">
        <v>58</v>
      </c>
      <c r="T185" s="2" t="s">
        <v>58</v>
      </c>
      <c r="U185" s="2" t="s">
        <v>58</v>
      </c>
      <c r="V185" s="2" t="s">
        <v>58</v>
      </c>
      <c r="W185" s="2" t="s">
        <v>58</v>
      </c>
      <c r="X185" s="2" t="s">
        <v>57</v>
      </c>
      <c r="Y185" s="23"/>
      <c r="Z185" s="23"/>
      <c r="AA185" s="23"/>
      <c r="AB185" s="69" t="s">
        <v>59</v>
      </c>
      <c r="AC185" s="2" t="s">
        <v>57</v>
      </c>
      <c r="AD185" s="22" t="s">
        <v>70</v>
      </c>
      <c r="AE185" s="2" t="s">
        <v>58</v>
      </c>
      <c r="AF185" s="22"/>
      <c r="AG185" s="22"/>
      <c r="AH185" s="10">
        <v>2</v>
      </c>
      <c r="AI185" s="18" t="s">
        <v>68</v>
      </c>
      <c r="AJ185" s="10"/>
      <c r="AK185" s="21" t="s">
        <v>2233</v>
      </c>
      <c r="AL185" s="21" t="s">
        <v>70</v>
      </c>
      <c r="AM185" s="13" t="s">
        <v>70</v>
      </c>
      <c r="AN185" s="10" t="s">
        <v>70</v>
      </c>
      <c r="AO185" s="12" t="s">
        <v>70</v>
      </c>
      <c r="AP185" s="10" t="s">
        <v>289</v>
      </c>
      <c r="AQ185" s="10"/>
      <c r="AR185" s="10"/>
      <c r="AS185" s="10"/>
      <c r="AT185" s="10"/>
      <c r="AU185" s="10"/>
      <c r="AV185" s="12"/>
      <c r="AW185" s="10"/>
      <c r="AX185" s="10"/>
      <c r="AY185" s="10"/>
      <c r="AZ185" s="10"/>
      <c r="BA185" s="10"/>
      <c r="BB185" s="10"/>
      <c r="BC185" s="10"/>
      <c r="BD185" s="10"/>
    </row>
    <row r="186" spans="1:56" ht="120" customHeight="1" x14ac:dyDescent="0.25">
      <c r="A186" s="2">
        <v>185</v>
      </c>
      <c r="B186" s="2" t="s">
        <v>1507</v>
      </c>
      <c r="C186" s="2">
        <v>0.1</v>
      </c>
      <c r="D186" s="2">
        <f t="shared" ca="1" si="2"/>
        <v>83</v>
      </c>
      <c r="E186" s="2"/>
      <c r="F186" s="2"/>
      <c r="G186" s="22" t="s">
        <v>1508</v>
      </c>
      <c r="H186" s="22" t="s">
        <v>1509</v>
      </c>
      <c r="I186" s="22" t="s">
        <v>1510</v>
      </c>
      <c r="J186" s="22" t="s">
        <v>1511</v>
      </c>
      <c r="K186" s="22" t="s">
        <v>1512</v>
      </c>
      <c r="L186" s="22" t="s">
        <v>1513</v>
      </c>
      <c r="M186" s="22" t="s">
        <v>106</v>
      </c>
      <c r="N186" s="22" t="s">
        <v>1514</v>
      </c>
      <c r="O186" s="22"/>
      <c r="P186" s="2" t="s">
        <v>58</v>
      </c>
      <c r="Q186" s="2" t="s">
        <v>57</v>
      </c>
      <c r="R186" s="2" t="s">
        <v>57</v>
      </c>
      <c r="S186" s="2" t="s">
        <v>58</v>
      </c>
      <c r="T186" s="2" t="s">
        <v>58</v>
      </c>
      <c r="U186" s="2" t="s">
        <v>58</v>
      </c>
      <c r="V186" s="2" t="s">
        <v>58</v>
      </c>
      <c r="W186" s="2" t="s">
        <v>58</v>
      </c>
      <c r="X186" s="2" t="s">
        <v>58</v>
      </c>
      <c r="Y186" s="23"/>
      <c r="Z186" s="23"/>
      <c r="AA186" s="23"/>
      <c r="AB186" s="69" t="s">
        <v>59</v>
      </c>
      <c r="AC186" s="2" t="s">
        <v>57</v>
      </c>
      <c r="AD186" s="22" t="s">
        <v>70</v>
      </c>
      <c r="AE186" s="2" t="s">
        <v>57</v>
      </c>
      <c r="AF186" s="22" t="s">
        <v>70</v>
      </c>
      <c r="AG186" s="22"/>
      <c r="AH186" s="10">
        <v>2</v>
      </c>
      <c r="AI186" s="18" t="s">
        <v>68</v>
      </c>
      <c r="AJ186" s="10"/>
      <c r="AK186" s="21" t="s">
        <v>1515</v>
      </c>
      <c r="AL186" s="21" t="s">
        <v>70</v>
      </c>
      <c r="AM186" s="13" t="s">
        <v>70</v>
      </c>
      <c r="AN186" s="10" t="s">
        <v>70</v>
      </c>
      <c r="AO186" s="12" t="s">
        <v>70</v>
      </c>
      <c r="AP186" s="10" t="s">
        <v>289</v>
      </c>
      <c r="AQ186" s="10"/>
      <c r="AR186" s="10"/>
      <c r="AS186" s="10"/>
      <c r="AT186" s="10"/>
      <c r="AU186" s="10"/>
      <c r="AV186" s="12"/>
      <c r="AW186" s="10"/>
      <c r="AX186" s="10"/>
      <c r="AY186" s="10"/>
      <c r="AZ186" s="10"/>
      <c r="BA186" s="10"/>
      <c r="BB186" s="10"/>
      <c r="BC186" s="10"/>
      <c r="BD186" s="10"/>
    </row>
    <row r="187" spans="1:56" ht="120" customHeight="1" x14ac:dyDescent="0.25">
      <c r="A187" s="2">
        <v>186</v>
      </c>
      <c r="B187" s="2" t="s">
        <v>1516</v>
      </c>
      <c r="C187" s="2">
        <v>4.3999999999999997E-2</v>
      </c>
      <c r="D187" s="2">
        <f t="shared" ca="1" si="2"/>
        <v>127</v>
      </c>
      <c r="E187" s="2"/>
      <c r="F187" s="2"/>
      <c r="G187" s="22" t="s">
        <v>1517</v>
      </c>
      <c r="H187" s="22" t="s">
        <v>1518</v>
      </c>
      <c r="I187" s="22" t="s">
        <v>1510</v>
      </c>
      <c r="J187" s="22" t="s">
        <v>1519</v>
      </c>
      <c r="K187" s="22" t="s">
        <v>1520</v>
      </c>
      <c r="L187" s="22" t="s">
        <v>1521</v>
      </c>
      <c r="M187" s="22" t="s">
        <v>106</v>
      </c>
      <c r="N187" s="22" t="s">
        <v>1522</v>
      </c>
      <c r="O187" s="22"/>
      <c r="P187" s="2" t="s">
        <v>57</v>
      </c>
      <c r="Q187" s="2" t="s">
        <v>57</v>
      </c>
      <c r="R187" s="2" t="s">
        <v>57</v>
      </c>
      <c r="S187" s="2" t="s">
        <v>58</v>
      </c>
      <c r="T187" s="2" t="s">
        <v>58</v>
      </c>
      <c r="U187" s="2" t="s">
        <v>58</v>
      </c>
      <c r="V187" s="2" t="s">
        <v>58</v>
      </c>
      <c r="W187" s="2" t="s">
        <v>58</v>
      </c>
      <c r="X187" s="2" t="s">
        <v>58</v>
      </c>
      <c r="Y187" s="23"/>
      <c r="Z187" s="23"/>
      <c r="AA187" s="23"/>
      <c r="AB187" s="69" t="s">
        <v>59</v>
      </c>
      <c r="AC187" s="2" t="s">
        <v>58</v>
      </c>
      <c r="AD187" s="22"/>
      <c r="AE187" s="2" t="s">
        <v>57</v>
      </c>
      <c r="AF187" s="22" t="s">
        <v>70</v>
      </c>
      <c r="AG187" s="22"/>
      <c r="AH187" s="10">
        <v>2</v>
      </c>
      <c r="AI187" s="18" t="s">
        <v>68</v>
      </c>
      <c r="AJ187" s="10"/>
      <c r="AK187" s="21" t="s">
        <v>1523</v>
      </c>
      <c r="AL187" s="21" t="s">
        <v>70</v>
      </c>
      <c r="AM187" s="13" t="s">
        <v>70</v>
      </c>
      <c r="AN187" s="10" t="s">
        <v>70</v>
      </c>
      <c r="AO187" s="12" t="s">
        <v>70</v>
      </c>
      <c r="AP187" s="10" t="s">
        <v>289</v>
      </c>
      <c r="AQ187" s="10"/>
      <c r="AR187" s="10"/>
      <c r="AS187" s="10"/>
      <c r="AT187" s="10"/>
      <c r="AU187" s="10"/>
      <c r="AV187" s="12"/>
      <c r="AW187" s="10"/>
      <c r="AX187" s="10"/>
      <c r="AY187" s="10"/>
      <c r="AZ187" s="10"/>
      <c r="BA187" s="10"/>
      <c r="BB187" s="10"/>
      <c r="BC187" s="10"/>
      <c r="BD187" s="10"/>
    </row>
    <row r="188" spans="1:56" ht="120" customHeight="1" x14ac:dyDescent="0.25">
      <c r="A188" s="2">
        <v>187</v>
      </c>
      <c r="B188" s="2" t="s">
        <v>1524</v>
      </c>
      <c r="C188" s="2">
        <v>0.03</v>
      </c>
      <c r="D188" s="2">
        <f t="shared" ca="1" si="2"/>
        <v>144</v>
      </c>
      <c r="E188" s="2"/>
      <c r="F188" s="2"/>
      <c r="G188" s="22" t="s">
        <v>1525</v>
      </c>
      <c r="H188" s="22" t="s">
        <v>1526</v>
      </c>
      <c r="I188" s="22" t="s">
        <v>1527</v>
      </c>
      <c r="J188" s="22" t="s">
        <v>1528</v>
      </c>
      <c r="K188" s="22" t="s">
        <v>1529</v>
      </c>
      <c r="L188" s="22" t="s">
        <v>1530</v>
      </c>
      <c r="M188" s="22" t="s">
        <v>66</v>
      </c>
      <c r="N188" s="22" t="s">
        <v>1531</v>
      </c>
      <c r="O188" s="22"/>
      <c r="P188" s="2" t="s">
        <v>57</v>
      </c>
      <c r="Q188" s="2" t="s">
        <v>57</v>
      </c>
      <c r="R188" s="2" t="s">
        <v>57</v>
      </c>
      <c r="S188" s="2" t="s">
        <v>57</v>
      </c>
      <c r="T188" s="2" t="s">
        <v>58</v>
      </c>
      <c r="U188" s="2" t="s">
        <v>58</v>
      </c>
      <c r="V188" s="2" t="s">
        <v>58</v>
      </c>
      <c r="W188" s="2" t="s">
        <v>57</v>
      </c>
      <c r="X188" s="2" t="s">
        <v>57</v>
      </c>
      <c r="Y188" s="23"/>
      <c r="Z188" s="23"/>
      <c r="AA188" s="23"/>
      <c r="AB188" s="69" t="s">
        <v>59</v>
      </c>
      <c r="AC188" s="2" t="s">
        <v>57</v>
      </c>
      <c r="AD188" s="22"/>
      <c r="AE188" s="2" t="s">
        <v>57</v>
      </c>
      <c r="AF188" s="22"/>
      <c r="AG188" s="22"/>
      <c r="AH188" s="10" t="s">
        <v>797</v>
      </c>
      <c r="AI188" s="18" t="s">
        <v>68</v>
      </c>
      <c r="AJ188" s="10"/>
      <c r="AK188" s="21" t="s">
        <v>2234</v>
      </c>
      <c r="AL188" s="21" t="s">
        <v>70</v>
      </c>
      <c r="AM188" s="13" t="s">
        <v>70</v>
      </c>
      <c r="AN188" s="10" t="s">
        <v>70</v>
      </c>
      <c r="AO188" s="12" t="s">
        <v>70</v>
      </c>
      <c r="AP188" s="10" t="s">
        <v>289</v>
      </c>
      <c r="AQ188" s="10">
        <v>1</v>
      </c>
      <c r="AR188" s="10"/>
      <c r="AS188" s="10"/>
      <c r="AT188" s="10">
        <v>4.5</v>
      </c>
      <c r="AU188" s="10"/>
      <c r="AV188" s="12">
        <v>45627</v>
      </c>
      <c r="AW188" s="10"/>
      <c r="AX188" s="10"/>
      <c r="AY188" s="10"/>
      <c r="AZ188" s="10"/>
      <c r="BA188" s="10"/>
      <c r="BB188" s="10"/>
      <c r="BC188" s="10"/>
      <c r="BD188" s="10"/>
    </row>
    <row r="189" spans="1:56" ht="120" customHeight="1" x14ac:dyDescent="0.25">
      <c r="A189" s="2">
        <v>188</v>
      </c>
      <c r="B189" s="2" t="s">
        <v>1532</v>
      </c>
      <c r="C189" s="2">
        <v>7.6999999999999999E-2</v>
      </c>
      <c r="D189" s="2">
        <f t="shared" ca="1" si="2"/>
        <v>74</v>
      </c>
      <c r="E189" s="2"/>
      <c r="F189" s="2"/>
      <c r="G189" s="22" t="s">
        <v>1533</v>
      </c>
      <c r="H189" s="22" t="s">
        <v>1534</v>
      </c>
      <c r="I189" s="22" t="s">
        <v>1535</v>
      </c>
      <c r="J189" s="22" t="s">
        <v>1535</v>
      </c>
      <c r="K189" s="22" t="s">
        <v>1536</v>
      </c>
      <c r="L189" s="22" t="s">
        <v>1537</v>
      </c>
      <c r="M189" s="22" t="s">
        <v>106</v>
      </c>
      <c r="N189" s="22" t="s">
        <v>1538</v>
      </c>
      <c r="O189" s="22"/>
      <c r="P189" s="2" t="s">
        <v>57</v>
      </c>
      <c r="Q189" s="2" t="s">
        <v>57</v>
      </c>
      <c r="R189" s="2" t="s">
        <v>57</v>
      </c>
      <c r="S189" s="2" t="s">
        <v>58</v>
      </c>
      <c r="T189" s="2" t="s">
        <v>58</v>
      </c>
      <c r="U189" s="2" t="s">
        <v>58</v>
      </c>
      <c r="V189" s="2" t="s">
        <v>58</v>
      </c>
      <c r="W189" s="2" t="s">
        <v>57</v>
      </c>
      <c r="X189" s="2" t="s">
        <v>57</v>
      </c>
      <c r="Y189" s="23"/>
      <c r="Z189" s="23"/>
      <c r="AA189" s="23"/>
      <c r="AB189" s="69" t="s">
        <v>59</v>
      </c>
      <c r="AC189" s="2" t="s">
        <v>57</v>
      </c>
      <c r="AD189" s="22"/>
      <c r="AE189" s="2" t="s">
        <v>57</v>
      </c>
      <c r="AF189" s="22"/>
      <c r="AG189" s="22"/>
      <c r="AH189" s="10" t="s">
        <v>797</v>
      </c>
      <c r="AI189" s="18" t="s">
        <v>68</v>
      </c>
      <c r="AJ189" s="10"/>
      <c r="AK189" s="21" t="s">
        <v>2235</v>
      </c>
      <c r="AL189" s="21" t="s">
        <v>2094</v>
      </c>
      <c r="AM189" s="13" t="s">
        <v>1051</v>
      </c>
      <c r="AN189" s="10" t="s">
        <v>1052</v>
      </c>
      <c r="AO189" s="12">
        <v>45237</v>
      </c>
      <c r="AP189" s="10" t="s">
        <v>289</v>
      </c>
      <c r="AQ189" s="10">
        <v>1</v>
      </c>
      <c r="AR189" s="10">
        <v>40500</v>
      </c>
      <c r="AS189" s="10"/>
      <c r="AT189" s="10">
        <v>12.32</v>
      </c>
      <c r="AU189" s="10"/>
      <c r="AV189" s="12">
        <v>45627</v>
      </c>
      <c r="AW189" s="10"/>
      <c r="AX189" s="10"/>
      <c r="AY189" s="10"/>
      <c r="AZ189" s="10"/>
      <c r="BA189" s="10"/>
      <c r="BB189" s="10"/>
      <c r="BC189" s="10"/>
      <c r="BD189" s="10" t="s">
        <v>68</v>
      </c>
    </row>
    <row r="190" spans="1:56" ht="120" customHeight="1" x14ac:dyDescent="0.25">
      <c r="A190" s="2">
        <v>189</v>
      </c>
      <c r="B190" s="2" t="s">
        <v>1539</v>
      </c>
      <c r="C190" s="2">
        <v>0.02</v>
      </c>
      <c r="D190" s="2">
        <f t="shared" ca="1" si="2"/>
        <v>126</v>
      </c>
      <c r="E190" s="2"/>
      <c r="F190" s="2"/>
      <c r="G190" s="22" t="s">
        <v>1540</v>
      </c>
      <c r="H190" s="22" t="s">
        <v>1541</v>
      </c>
      <c r="I190" s="22" t="s">
        <v>1542</v>
      </c>
      <c r="J190" s="22" t="s">
        <v>1542</v>
      </c>
      <c r="K190" s="22" t="s">
        <v>1543</v>
      </c>
      <c r="L190" s="22" t="s">
        <v>1544</v>
      </c>
      <c r="M190" s="22" t="s">
        <v>106</v>
      </c>
      <c r="N190" s="22" t="s">
        <v>1545</v>
      </c>
      <c r="O190" s="22"/>
      <c r="P190" s="2" t="s">
        <v>58</v>
      </c>
      <c r="Q190" s="2" t="s">
        <v>57</v>
      </c>
      <c r="R190" s="2" t="s">
        <v>58</v>
      </c>
      <c r="S190" s="2" t="s">
        <v>58</v>
      </c>
      <c r="T190" s="2" t="s">
        <v>58</v>
      </c>
      <c r="U190" s="2" t="s">
        <v>58</v>
      </c>
      <c r="V190" s="2" t="s">
        <v>58</v>
      </c>
      <c r="W190" s="2" t="s">
        <v>57</v>
      </c>
      <c r="X190" s="2" t="s">
        <v>57</v>
      </c>
      <c r="Y190" s="23"/>
      <c r="Z190" s="23"/>
      <c r="AA190" s="23"/>
      <c r="AB190" s="69" t="s">
        <v>59</v>
      </c>
      <c r="AC190" s="2" t="s">
        <v>57</v>
      </c>
      <c r="AD190" s="22"/>
      <c r="AE190" s="2" t="s">
        <v>57</v>
      </c>
      <c r="AF190" s="22"/>
      <c r="AG190" s="22"/>
      <c r="AH190" s="10" t="s">
        <v>797</v>
      </c>
      <c r="AI190" s="18" t="s">
        <v>68</v>
      </c>
      <c r="AJ190" s="10"/>
      <c r="AK190" s="21" t="s">
        <v>2236</v>
      </c>
      <c r="AL190" s="21" t="s">
        <v>70</v>
      </c>
      <c r="AM190" s="13" t="s">
        <v>70</v>
      </c>
      <c r="AN190" s="10" t="s">
        <v>70</v>
      </c>
      <c r="AO190" s="12" t="s">
        <v>70</v>
      </c>
      <c r="AP190" s="10" t="s">
        <v>633</v>
      </c>
      <c r="AQ190" s="10"/>
      <c r="AR190" s="10"/>
      <c r="AS190" s="10"/>
      <c r="AT190" s="10"/>
      <c r="AU190" s="10"/>
      <c r="AV190" s="12">
        <v>45627</v>
      </c>
      <c r="AW190" s="10"/>
      <c r="AX190" s="10"/>
      <c r="AY190" s="10"/>
      <c r="AZ190" s="10"/>
      <c r="BA190" s="10"/>
      <c r="BB190" s="10"/>
      <c r="BC190" s="10"/>
      <c r="BD190" s="10"/>
    </row>
    <row r="191" spans="1:56" ht="120" customHeight="1" x14ac:dyDescent="0.25">
      <c r="A191" s="2">
        <v>190</v>
      </c>
      <c r="B191" s="2" t="s">
        <v>1546</v>
      </c>
      <c r="C191" s="2">
        <v>0.05</v>
      </c>
      <c r="D191" s="2">
        <f t="shared" ca="1" si="2"/>
        <v>48</v>
      </c>
      <c r="E191" s="2"/>
      <c r="F191" s="2"/>
      <c r="G191" s="22" t="s">
        <v>1547</v>
      </c>
      <c r="H191" s="22" t="s">
        <v>1548</v>
      </c>
      <c r="I191" s="22" t="s">
        <v>1549</v>
      </c>
      <c r="J191" s="22" t="s">
        <v>1550</v>
      </c>
      <c r="K191" s="22" t="s">
        <v>1551</v>
      </c>
      <c r="L191" s="22" t="s">
        <v>1552</v>
      </c>
      <c r="M191" s="22" t="s">
        <v>106</v>
      </c>
      <c r="N191" s="22" t="s">
        <v>1553</v>
      </c>
      <c r="O191" s="22"/>
      <c r="P191" s="2" t="s">
        <v>57</v>
      </c>
      <c r="Q191" s="2" t="s">
        <v>57</v>
      </c>
      <c r="R191" s="2" t="s">
        <v>58</v>
      </c>
      <c r="S191" s="2" t="s">
        <v>57</v>
      </c>
      <c r="T191" s="2" t="s">
        <v>58</v>
      </c>
      <c r="U191" s="2" t="s">
        <v>58</v>
      </c>
      <c r="V191" s="2" t="s">
        <v>58</v>
      </c>
      <c r="W191" s="2" t="s">
        <v>58</v>
      </c>
      <c r="X191" s="2" t="s">
        <v>57</v>
      </c>
      <c r="Y191" s="23"/>
      <c r="Z191" s="23"/>
      <c r="AA191" s="23"/>
      <c r="AB191" s="69" t="s">
        <v>59</v>
      </c>
      <c r="AC191" s="2" t="s">
        <v>57</v>
      </c>
      <c r="AD191" s="22"/>
      <c r="AE191" s="2" t="s">
        <v>57</v>
      </c>
      <c r="AF191" s="22"/>
      <c r="AG191" s="22"/>
      <c r="AH191" s="10" t="s">
        <v>797</v>
      </c>
      <c r="AI191" s="18" t="s">
        <v>68</v>
      </c>
      <c r="AJ191" s="10"/>
      <c r="AK191" s="21" t="s">
        <v>2237</v>
      </c>
      <c r="AL191" s="21" t="s">
        <v>2094</v>
      </c>
      <c r="AM191" s="13" t="s">
        <v>1051</v>
      </c>
      <c r="AN191" s="10" t="s">
        <v>1052</v>
      </c>
      <c r="AO191" s="12">
        <v>45240</v>
      </c>
      <c r="AP191" s="10" t="s">
        <v>289</v>
      </c>
      <c r="AQ191" s="10">
        <v>1</v>
      </c>
      <c r="AR191" s="10">
        <v>40500</v>
      </c>
      <c r="AS191" s="10"/>
      <c r="AT191" s="10">
        <v>5.94</v>
      </c>
      <c r="AU191" s="10"/>
      <c r="AV191" s="12">
        <v>45627</v>
      </c>
      <c r="AW191" s="10"/>
      <c r="AX191" s="10"/>
      <c r="AY191" s="10"/>
      <c r="AZ191" s="10"/>
      <c r="BA191" s="10"/>
      <c r="BB191" s="10"/>
      <c r="BC191" s="10"/>
      <c r="BD191" s="10"/>
    </row>
    <row r="192" spans="1:56" ht="120" customHeight="1" x14ac:dyDescent="0.25">
      <c r="A192" s="2">
        <v>191</v>
      </c>
      <c r="B192" s="2" t="s">
        <v>1554</v>
      </c>
      <c r="C192" s="2">
        <v>0.03</v>
      </c>
      <c r="D192" s="2">
        <f t="shared" ca="1" si="2"/>
        <v>113</v>
      </c>
      <c r="E192" s="2"/>
      <c r="F192" s="2"/>
      <c r="G192" s="22" t="s">
        <v>1555</v>
      </c>
      <c r="H192" s="22" t="s">
        <v>1556</v>
      </c>
      <c r="I192" s="22" t="s">
        <v>1557</v>
      </c>
      <c r="J192" s="22" t="s">
        <v>1558</v>
      </c>
      <c r="K192" s="22" t="s">
        <v>1559</v>
      </c>
      <c r="L192" s="22" t="s">
        <v>1560</v>
      </c>
      <c r="M192" s="22" t="s">
        <v>106</v>
      </c>
      <c r="N192" s="22" t="s">
        <v>1561</v>
      </c>
      <c r="O192" s="22"/>
      <c r="P192" s="2" t="s">
        <v>57</v>
      </c>
      <c r="Q192" s="2" t="s">
        <v>57</v>
      </c>
      <c r="R192" s="2" t="s">
        <v>58</v>
      </c>
      <c r="S192" s="2" t="s">
        <v>57</v>
      </c>
      <c r="T192" s="2" t="s">
        <v>58</v>
      </c>
      <c r="U192" s="2" t="s">
        <v>58</v>
      </c>
      <c r="V192" s="2" t="s">
        <v>58</v>
      </c>
      <c r="W192" s="2" t="s">
        <v>58</v>
      </c>
      <c r="X192" s="2" t="s">
        <v>57</v>
      </c>
      <c r="Y192" s="23"/>
      <c r="Z192" s="23"/>
      <c r="AA192" s="23"/>
      <c r="AB192" s="69" t="s">
        <v>59</v>
      </c>
      <c r="AC192" s="2" t="s">
        <v>57</v>
      </c>
      <c r="AD192" s="22"/>
      <c r="AE192" s="2" t="s">
        <v>57</v>
      </c>
      <c r="AF192" s="22"/>
      <c r="AG192" s="22"/>
      <c r="AH192" s="10" t="s">
        <v>797</v>
      </c>
      <c r="AI192" s="18" t="s">
        <v>68</v>
      </c>
      <c r="AJ192" s="10"/>
      <c r="AK192" s="21" t="s">
        <v>2238</v>
      </c>
      <c r="AL192" s="21" t="s">
        <v>2239</v>
      </c>
      <c r="AM192" s="13" t="s">
        <v>334</v>
      </c>
      <c r="AN192" s="10" t="s">
        <v>335</v>
      </c>
      <c r="AO192" s="12">
        <v>45250</v>
      </c>
      <c r="AP192" s="10" t="s">
        <v>289</v>
      </c>
      <c r="AQ192" s="10"/>
      <c r="AR192" s="10"/>
      <c r="AS192" s="10"/>
      <c r="AT192" s="10"/>
      <c r="AU192" s="10"/>
      <c r="AV192" s="12">
        <v>45474</v>
      </c>
      <c r="AW192" s="10"/>
      <c r="AX192" s="10"/>
      <c r="AY192" s="10"/>
      <c r="AZ192" s="10"/>
      <c r="BA192" s="10"/>
      <c r="BB192" s="10"/>
      <c r="BC192" s="10"/>
      <c r="BD192" s="10"/>
    </row>
    <row r="193" spans="1:56" ht="120" customHeight="1" x14ac:dyDescent="0.25">
      <c r="A193" s="2">
        <v>192</v>
      </c>
      <c r="B193" s="2" t="s">
        <v>1562</v>
      </c>
      <c r="C193" s="2">
        <v>0.11</v>
      </c>
      <c r="D193" s="2">
        <f t="shared" ca="1" si="2"/>
        <v>93</v>
      </c>
      <c r="E193" s="2"/>
      <c r="F193" s="2"/>
      <c r="G193" s="22" t="s">
        <v>1563</v>
      </c>
      <c r="H193" s="22" t="s">
        <v>1564</v>
      </c>
      <c r="I193" s="22" t="s">
        <v>1565</v>
      </c>
      <c r="J193" s="22" t="s">
        <v>1565</v>
      </c>
      <c r="K193" s="22" t="s">
        <v>1566</v>
      </c>
      <c r="L193" s="22" t="s">
        <v>1567</v>
      </c>
      <c r="M193" s="22" t="s">
        <v>106</v>
      </c>
      <c r="N193" s="22" t="s">
        <v>1568</v>
      </c>
      <c r="O193" s="22"/>
      <c r="P193" s="2" t="s">
        <v>58</v>
      </c>
      <c r="Q193" s="2" t="s">
        <v>57</v>
      </c>
      <c r="R193" s="2" t="s">
        <v>57</v>
      </c>
      <c r="S193" s="2" t="s">
        <v>58</v>
      </c>
      <c r="T193" s="2" t="s">
        <v>58</v>
      </c>
      <c r="U193" s="2" t="s">
        <v>58</v>
      </c>
      <c r="V193" s="2" t="s">
        <v>58</v>
      </c>
      <c r="W193" s="2" t="s">
        <v>58</v>
      </c>
      <c r="X193" s="2" t="s">
        <v>57</v>
      </c>
      <c r="Y193" s="23"/>
      <c r="Z193" s="23"/>
      <c r="AA193" s="23"/>
      <c r="AB193" s="69" t="s">
        <v>59</v>
      </c>
      <c r="AC193" s="2" t="s">
        <v>57</v>
      </c>
      <c r="AD193" s="22"/>
      <c r="AE193" s="2" t="s">
        <v>57</v>
      </c>
      <c r="AF193" s="22"/>
      <c r="AG193" s="22"/>
      <c r="AH193" s="10" t="s">
        <v>797</v>
      </c>
      <c r="AI193" s="18" t="s">
        <v>68</v>
      </c>
      <c r="AJ193" s="10"/>
      <c r="AK193" s="21" t="s">
        <v>2240</v>
      </c>
      <c r="AL193" s="21" t="s">
        <v>70</v>
      </c>
      <c r="AM193" s="13" t="s">
        <v>70</v>
      </c>
      <c r="AN193" s="10" t="s">
        <v>70</v>
      </c>
      <c r="AO193" s="12" t="s">
        <v>70</v>
      </c>
      <c r="AP193" s="10" t="s">
        <v>289</v>
      </c>
      <c r="AQ193" s="10"/>
      <c r="AR193" s="10"/>
      <c r="AS193" s="10"/>
      <c r="AT193" s="10"/>
      <c r="AU193" s="10"/>
      <c r="AV193" s="12">
        <v>45566</v>
      </c>
      <c r="AW193" s="10"/>
      <c r="AX193" s="10"/>
      <c r="AY193" s="10"/>
      <c r="AZ193" s="10"/>
      <c r="BA193" s="10"/>
      <c r="BB193" s="10"/>
      <c r="BC193" s="10"/>
      <c r="BD193" s="10"/>
    </row>
    <row r="194" spans="1:56" ht="120" customHeight="1" x14ac:dyDescent="0.25">
      <c r="A194" s="2">
        <v>193</v>
      </c>
      <c r="B194" s="2" t="s">
        <v>1569</v>
      </c>
      <c r="C194" s="2">
        <v>2.2879999999999998</v>
      </c>
      <c r="D194" s="2">
        <f t="shared" ca="1" si="2"/>
        <v>62</v>
      </c>
      <c r="E194" s="2"/>
      <c r="F194" s="2"/>
      <c r="G194" s="22" t="s">
        <v>1570</v>
      </c>
      <c r="H194" s="22" t="s">
        <v>1571</v>
      </c>
      <c r="I194" s="22" t="s">
        <v>1572</v>
      </c>
      <c r="J194" s="22" t="s">
        <v>1573</v>
      </c>
      <c r="K194" s="22" t="s">
        <v>1574</v>
      </c>
      <c r="L194" s="22" t="s">
        <v>1575</v>
      </c>
      <c r="M194" s="22" t="s">
        <v>1576</v>
      </c>
      <c r="N194" s="22" t="s">
        <v>1577</v>
      </c>
      <c r="O194" s="22"/>
      <c r="P194" s="2" t="s">
        <v>58</v>
      </c>
      <c r="Q194" s="2" t="s">
        <v>57</v>
      </c>
      <c r="R194" s="2" t="s">
        <v>57</v>
      </c>
      <c r="S194" s="2" t="s">
        <v>58</v>
      </c>
      <c r="T194" s="2" t="s">
        <v>58</v>
      </c>
      <c r="U194" s="2" t="s">
        <v>58</v>
      </c>
      <c r="V194" s="2" t="s">
        <v>58</v>
      </c>
      <c r="W194" s="2" t="s">
        <v>58</v>
      </c>
      <c r="X194" s="2" t="s">
        <v>58</v>
      </c>
      <c r="Y194" s="23"/>
      <c r="Z194" s="23"/>
      <c r="AA194" s="23"/>
      <c r="AB194" s="69" t="s">
        <v>59</v>
      </c>
      <c r="AC194" s="2" t="s">
        <v>57</v>
      </c>
      <c r="AD194" s="22"/>
      <c r="AE194" s="2" t="s">
        <v>57</v>
      </c>
      <c r="AF194" s="22"/>
      <c r="AG194" s="22"/>
      <c r="AH194" s="10" t="s">
        <v>797</v>
      </c>
      <c r="AI194" s="18" t="s">
        <v>68</v>
      </c>
      <c r="AJ194" s="10"/>
      <c r="AK194" s="21" t="s">
        <v>2241</v>
      </c>
      <c r="AL194" s="21" t="s">
        <v>2242</v>
      </c>
      <c r="AM194" s="13" t="s">
        <v>2243</v>
      </c>
      <c r="AN194" s="10" t="s">
        <v>2244</v>
      </c>
      <c r="AO194" s="12">
        <v>45342</v>
      </c>
      <c r="AP194" s="10" t="s">
        <v>289</v>
      </c>
      <c r="AQ194" s="10">
        <v>1</v>
      </c>
      <c r="AR194" s="10"/>
      <c r="AS194" s="10"/>
      <c r="AT194" s="10">
        <v>485.46</v>
      </c>
      <c r="AU194" s="10"/>
      <c r="AV194" s="12">
        <v>45627</v>
      </c>
      <c r="AW194" s="10"/>
      <c r="AX194" s="10"/>
      <c r="AY194" s="10"/>
      <c r="AZ194" s="10" t="s">
        <v>920</v>
      </c>
      <c r="BA194" s="10" t="s">
        <v>2075</v>
      </c>
      <c r="BB194" s="10"/>
      <c r="BC194" s="10" t="s">
        <v>2075</v>
      </c>
      <c r="BD194" s="10" t="s">
        <v>68</v>
      </c>
    </row>
    <row r="195" spans="1:56" ht="120" customHeight="1" x14ac:dyDescent="0.25">
      <c r="A195" s="2">
        <v>194</v>
      </c>
      <c r="B195" s="2" t="s">
        <v>1578</v>
      </c>
      <c r="C195" s="2">
        <v>0.2198</v>
      </c>
      <c r="D195" s="2">
        <f t="shared" ref="D195:D213" ca="1" si="3">RANDBETWEEN(40,150)</f>
        <v>119</v>
      </c>
      <c r="E195" s="2"/>
      <c r="F195" s="2"/>
      <c r="G195" s="22" t="s">
        <v>1579</v>
      </c>
      <c r="H195" s="22" t="s">
        <v>1580</v>
      </c>
      <c r="I195" s="22" t="s">
        <v>1581</v>
      </c>
      <c r="J195" s="22" t="s">
        <v>1582</v>
      </c>
      <c r="K195" s="22" t="s">
        <v>1583</v>
      </c>
      <c r="L195" s="22" t="s">
        <v>1584</v>
      </c>
      <c r="M195" s="22" t="s">
        <v>106</v>
      </c>
      <c r="N195" s="22" t="s">
        <v>1585</v>
      </c>
      <c r="O195" s="22"/>
      <c r="P195" s="2" t="s">
        <v>58</v>
      </c>
      <c r="Q195" s="2" t="s">
        <v>57</v>
      </c>
      <c r="R195" s="2" t="s">
        <v>57</v>
      </c>
      <c r="S195" s="2" t="s">
        <v>58</v>
      </c>
      <c r="T195" s="2" t="s">
        <v>58</v>
      </c>
      <c r="U195" s="2" t="s">
        <v>58</v>
      </c>
      <c r="V195" s="2" t="s">
        <v>58</v>
      </c>
      <c r="W195" s="2" t="s">
        <v>58</v>
      </c>
      <c r="X195" s="2" t="s">
        <v>57</v>
      </c>
      <c r="Y195" s="23"/>
      <c r="Z195" s="23"/>
      <c r="AA195" s="23"/>
      <c r="AB195" s="69" t="s">
        <v>59</v>
      </c>
      <c r="AC195" s="2" t="s">
        <v>57</v>
      </c>
      <c r="AD195" s="22" t="s">
        <v>70</v>
      </c>
      <c r="AE195" s="2" t="s">
        <v>58</v>
      </c>
      <c r="AF195" s="22"/>
      <c r="AG195" s="22"/>
      <c r="AH195" s="10" t="s">
        <v>797</v>
      </c>
      <c r="AI195" s="18" t="s">
        <v>68</v>
      </c>
      <c r="AJ195" s="10"/>
      <c r="AK195" s="21" t="s">
        <v>2245</v>
      </c>
      <c r="AL195" s="21" t="s">
        <v>70</v>
      </c>
      <c r="AM195" s="13" t="s">
        <v>70</v>
      </c>
      <c r="AN195" s="10" t="s">
        <v>70</v>
      </c>
      <c r="AO195" s="12" t="s">
        <v>70</v>
      </c>
      <c r="AP195" s="10" t="s">
        <v>289</v>
      </c>
      <c r="AQ195" s="10">
        <v>1</v>
      </c>
      <c r="AR195" s="10"/>
      <c r="AS195" s="10"/>
      <c r="AT195" s="10">
        <v>94.01</v>
      </c>
      <c r="AU195" s="10"/>
      <c r="AV195" s="12">
        <v>45627</v>
      </c>
      <c r="AW195" s="10"/>
      <c r="AX195" s="10"/>
      <c r="AY195" s="10"/>
      <c r="AZ195" s="10"/>
      <c r="BA195" s="10"/>
      <c r="BB195" s="10"/>
      <c r="BC195" s="10"/>
      <c r="BD195" s="10"/>
    </row>
    <row r="196" spans="1:56" ht="120" customHeight="1" x14ac:dyDescent="0.25">
      <c r="A196" s="2">
        <v>195</v>
      </c>
      <c r="B196" s="2" t="s">
        <v>1586</v>
      </c>
      <c r="C196" s="2">
        <v>0.21318000000000001</v>
      </c>
      <c r="D196" s="2">
        <f t="shared" ca="1" si="3"/>
        <v>49</v>
      </c>
      <c r="E196" s="2"/>
      <c r="F196" s="2"/>
      <c r="G196" s="22" t="s">
        <v>1587</v>
      </c>
      <c r="H196" s="22" t="s">
        <v>1588</v>
      </c>
      <c r="I196" s="22" t="s">
        <v>1589</v>
      </c>
      <c r="J196" s="22" t="s">
        <v>1590</v>
      </c>
      <c r="K196" s="22" t="s">
        <v>1591</v>
      </c>
      <c r="L196" s="22" t="s">
        <v>1592</v>
      </c>
      <c r="M196" s="22" t="s">
        <v>106</v>
      </c>
      <c r="N196" s="22" t="s">
        <v>1593</v>
      </c>
      <c r="O196" s="22"/>
      <c r="P196" s="2" t="s">
        <v>58</v>
      </c>
      <c r="Q196" s="2" t="s">
        <v>57</v>
      </c>
      <c r="R196" s="2" t="s">
        <v>57</v>
      </c>
      <c r="S196" s="2" t="s">
        <v>58</v>
      </c>
      <c r="T196" s="2" t="s">
        <v>58</v>
      </c>
      <c r="U196" s="2" t="s">
        <v>58</v>
      </c>
      <c r="V196" s="2" t="s">
        <v>58</v>
      </c>
      <c r="W196" s="2" t="s">
        <v>58</v>
      </c>
      <c r="X196" s="2" t="s">
        <v>57</v>
      </c>
      <c r="Y196" s="23"/>
      <c r="Z196" s="23"/>
      <c r="AA196" s="23"/>
      <c r="AB196" s="69" t="s">
        <v>59</v>
      </c>
      <c r="AC196" s="2" t="s">
        <v>57</v>
      </c>
      <c r="AD196" s="22" t="s">
        <v>70</v>
      </c>
      <c r="AE196" s="2" t="s">
        <v>58</v>
      </c>
      <c r="AF196" s="22"/>
      <c r="AG196" s="22"/>
      <c r="AH196" s="10" t="s">
        <v>797</v>
      </c>
      <c r="AI196" s="18" t="s">
        <v>68</v>
      </c>
      <c r="AJ196" s="10"/>
      <c r="AK196" s="21" t="s">
        <v>2245</v>
      </c>
      <c r="AL196" s="21" t="s">
        <v>70</v>
      </c>
      <c r="AM196" s="13" t="s">
        <v>70</v>
      </c>
      <c r="AN196" s="10" t="s">
        <v>70</v>
      </c>
      <c r="AO196" s="12" t="s">
        <v>70</v>
      </c>
      <c r="AP196" s="10" t="s">
        <v>289</v>
      </c>
      <c r="AQ196" s="10">
        <v>1</v>
      </c>
      <c r="AR196" s="10"/>
      <c r="AS196" s="10"/>
      <c r="AT196" s="10">
        <v>125.34</v>
      </c>
      <c r="AU196" s="10"/>
      <c r="AV196" s="12">
        <v>45627</v>
      </c>
      <c r="AW196" s="10"/>
      <c r="AX196" s="10"/>
      <c r="AY196" s="10"/>
      <c r="AZ196" s="10"/>
      <c r="BA196" s="10"/>
      <c r="BB196" s="10"/>
      <c r="BC196" s="10"/>
      <c r="BD196" s="10"/>
    </row>
    <row r="197" spans="1:56" ht="120" customHeight="1" x14ac:dyDescent="0.25">
      <c r="A197" s="2">
        <v>196</v>
      </c>
      <c r="B197" s="2" t="s">
        <v>1594</v>
      </c>
      <c r="C197" s="2">
        <v>0.51729999999999998</v>
      </c>
      <c r="D197" s="2">
        <f t="shared" ca="1" si="3"/>
        <v>147</v>
      </c>
      <c r="E197" s="2"/>
      <c r="F197" s="2"/>
      <c r="G197" s="22" t="s">
        <v>1595</v>
      </c>
      <c r="H197" s="22" t="s">
        <v>1596</v>
      </c>
      <c r="I197" s="22" t="s">
        <v>1597</v>
      </c>
      <c r="J197" s="22" t="s">
        <v>1153</v>
      </c>
      <c r="K197" s="22" t="s">
        <v>1598</v>
      </c>
      <c r="L197" s="22" t="s">
        <v>1599</v>
      </c>
      <c r="M197" s="22" t="s">
        <v>106</v>
      </c>
      <c r="N197" s="22" t="s">
        <v>1600</v>
      </c>
      <c r="O197" s="22"/>
      <c r="P197" s="2" t="s">
        <v>58</v>
      </c>
      <c r="Q197" s="2" t="s">
        <v>57</v>
      </c>
      <c r="R197" s="2" t="s">
        <v>57</v>
      </c>
      <c r="S197" s="2" t="s">
        <v>58</v>
      </c>
      <c r="T197" s="2" t="s">
        <v>58</v>
      </c>
      <c r="U197" s="2" t="s">
        <v>58</v>
      </c>
      <c r="V197" s="2" t="s">
        <v>58</v>
      </c>
      <c r="W197" s="2" t="s">
        <v>58</v>
      </c>
      <c r="X197" s="2" t="s">
        <v>57</v>
      </c>
      <c r="Y197" s="23"/>
      <c r="Z197" s="23"/>
      <c r="AA197" s="23"/>
      <c r="AB197" s="69" t="s">
        <v>59</v>
      </c>
      <c r="AC197" s="2" t="s">
        <v>57</v>
      </c>
      <c r="AD197" s="22"/>
      <c r="AE197" s="2" t="s">
        <v>57</v>
      </c>
      <c r="AF197" s="22"/>
      <c r="AG197" s="22"/>
      <c r="AH197" s="10" t="s">
        <v>797</v>
      </c>
      <c r="AI197" s="18" t="s">
        <v>68</v>
      </c>
      <c r="AJ197" s="10"/>
      <c r="AK197" s="21" t="s">
        <v>2246</v>
      </c>
      <c r="AL197" s="21" t="s">
        <v>2247</v>
      </c>
      <c r="AM197" s="13" t="s">
        <v>2248</v>
      </c>
      <c r="AN197" s="10" t="s">
        <v>2104</v>
      </c>
      <c r="AO197" s="12">
        <v>45291</v>
      </c>
      <c r="AP197" s="10" t="s">
        <v>289</v>
      </c>
      <c r="AQ197" s="10">
        <v>0.7</v>
      </c>
      <c r="AR197" s="10">
        <v>40500</v>
      </c>
      <c r="AS197" s="10"/>
      <c r="AT197" s="10">
        <v>218.96</v>
      </c>
      <c r="AU197" s="10"/>
      <c r="AV197" s="12">
        <v>45627</v>
      </c>
      <c r="AW197" s="10"/>
      <c r="AX197" s="10"/>
      <c r="AY197" s="10"/>
      <c r="AZ197" s="10"/>
      <c r="BA197" s="10"/>
      <c r="BB197" s="10"/>
      <c r="BC197" s="10"/>
      <c r="BD197" s="10" t="s">
        <v>68</v>
      </c>
    </row>
    <row r="198" spans="1:56" ht="120" customHeight="1" x14ac:dyDescent="0.25">
      <c r="A198" s="2">
        <v>197</v>
      </c>
      <c r="B198" s="2" t="s">
        <v>1601</v>
      </c>
      <c r="C198" s="2">
        <v>0</v>
      </c>
      <c r="D198" s="2">
        <f t="shared" ca="1" si="3"/>
        <v>90</v>
      </c>
      <c r="E198" s="2"/>
      <c r="F198" s="2"/>
      <c r="G198" s="22" t="s">
        <v>1602</v>
      </c>
      <c r="H198" s="22" t="s">
        <v>1603</v>
      </c>
      <c r="I198" s="22" t="s">
        <v>1604</v>
      </c>
      <c r="J198" s="22" t="s">
        <v>1605</v>
      </c>
      <c r="K198" s="22" t="s">
        <v>1606</v>
      </c>
      <c r="L198" s="22" t="s">
        <v>1607</v>
      </c>
      <c r="M198" s="22" t="s">
        <v>106</v>
      </c>
      <c r="N198" s="22" t="s">
        <v>1608</v>
      </c>
      <c r="O198" s="22"/>
      <c r="P198" s="2" t="s">
        <v>58</v>
      </c>
      <c r="Q198" s="2" t="s">
        <v>57</v>
      </c>
      <c r="R198" s="2" t="s">
        <v>57</v>
      </c>
      <c r="S198" s="2" t="s">
        <v>58</v>
      </c>
      <c r="T198" s="2" t="s">
        <v>57</v>
      </c>
      <c r="U198" s="2" t="s">
        <v>58</v>
      </c>
      <c r="V198" s="2" t="s">
        <v>58</v>
      </c>
      <c r="W198" s="2" t="s">
        <v>58</v>
      </c>
      <c r="X198" s="2" t="s">
        <v>57</v>
      </c>
      <c r="Y198" s="23"/>
      <c r="Z198" s="23"/>
      <c r="AA198" s="23"/>
      <c r="AB198" s="69" t="s">
        <v>59</v>
      </c>
      <c r="AC198" s="2" t="s">
        <v>57</v>
      </c>
      <c r="AD198" s="22"/>
      <c r="AE198" s="2" t="s">
        <v>57</v>
      </c>
      <c r="AF198" s="22"/>
      <c r="AG198" s="22"/>
      <c r="AH198" s="10" t="s">
        <v>797</v>
      </c>
      <c r="AI198" s="18" t="s">
        <v>68</v>
      </c>
      <c r="AJ198" s="10"/>
      <c r="AK198" s="21" t="s">
        <v>2249</v>
      </c>
      <c r="AL198" s="21" t="s">
        <v>70</v>
      </c>
      <c r="AM198" s="13" t="s">
        <v>70</v>
      </c>
      <c r="AN198" s="10" t="s">
        <v>70</v>
      </c>
      <c r="AO198" s="12" t="s">
        <v>70</v>
      </c>
      <c r="AP198" s="10" t="s">
        <v>289</v>
      </c>
      <c r="AQ198" s="10">
        <v>1</v>
      </c>
      <c r="AR198" s="10"/>
      <c r="AS198" s="10"/>
      <c r="AT198" s="10">
        <v>25.2</v>
      </c>
      <c r="AU198" s="10"/>
      <c r="AV198" s="12">
        <v>45627</v>
      </c>
      <c r="AW198" s="10"/>
      <c r="AX198" s="10"/>
      <c r="AY198" s="10"/>
      <c r="AZ198" s="10" t="s">
        <v>2250</v>
      </c>
      <c r="BA198" s="10"/>
      <c r="BB198" s="10"/>
      <c r="BC198" s="10"/>
      <c r="BD198" s="10"/>
    </row>
    <row r="199" spans="1:56" ht="120" customHeight="1" x14ac:dyDescent="0.25">
      <c r="A199" s="2">
        <v>198</v>
      </c>
      <c r="B199" s="2" t="s">
        <v>1609</v>
      </c>
      <c r="C199" s="2">
        <v>0</v>
      </c>
      <c r="D199" s="2">
        <f t="shared" ca="1" si="3"/>
        <v>44</v>
      </c>
      <c r="E199" s="2"/>
      <c r="F199" s="2"/>
      <c r="G199" s="22" t="s">
        <v>1610</v>
      </c>
      <c r="H199" s="22" t="s">
        <v>1611</v>
      </c>
      <c r="I199" s="22" t="s">
        <v>1612</v>
      </c>
      <c r="J199" s="22" t="s">
        <v>1613</v>
      </c>
      <c r="K199" s="22" t="s">
        <v>1614</v>
      </c>
      <c r="L199" s="22" t="s">
        <v>1615</v>
      </c>
      <c r="M199" s="22" t="s">
        <v>106</v>
      </c>
      <c r="N199" s="22" t="s">
        <v>1616</v>
      </c>
      <c r="O199" s="22"/>
      <c r="P199" s="2" t="s">
        <v>58</v>
      </c>
      <c r="Q199" s="2" t="s">
        <v>57</v>
      </c>
      <c r="R199" s="2" t="s">
        <v>57</v>
      </c>
      <c r="S199" s="2" t="s">
        <v>58</v>
      </c>
      <c r="T199" s="2" t="s">
        <v>57</v>
      </c>
      <c r="U199" s="2" t="s">
        <v>58</v>
      </c>
      <c r="V199" s="2" t="s">
        <v>58</v>
      </c>
      <c r="W199" s="2" t="s">
        <v>58</v>
      </c>
      <c r="X199" s="2" t="s">
        <v>57</v>
      </c>
      <c r="Y199" s="23"/>
      <c r="Z199" s="23"/>
      <c r="AA199" s="23"/>
      <c r="AB199" s="69" t="s">
        <v>59</v>
      </c>
      <c r="AC199" s="2" t="s">
        <v>57</v>
      </c>
      <c r="AD199" s="22" t="s">
        <v>70</v>
      </c>
      <c r="AE199" s="2" t="s">
        <v>57</v>
      </c>
      <c r="AF199" s="22" t="s">
        <v>70</v>
      </c>
      <c r="AG199" s="22"/>
      <c r="AH199" s="10" t="s">
        <v>797</v>
      </c>
      <c r="AI199" s="20" t="s">
        <v>324</v>
      </c>
      <c r="AJ199" s="10"/>
      <c r="AK199" s="21"/>
      <c r="AL199" s="21"/>
      <c r="AM199" s="13"/>
      <c r="AN199" s="10"/>
      <c r="AO199" s="12"/>
      <c r="AP199" s="10"/>
      <c r="AQ199" s="10"/>
      <c r="AR199" s="10"/>
      <c r="AS199" s="10"/>
      <c r="AT199" s="10"/>
      <c r="AU199" s="10"/>
      <c r="AV199" s="12"/>
      <c r="AW199" s="10"/>
      <c r="AX199" s="10"/>
      <c r="AY199" s="10"/>
      <c r="AZ199" s="10"/>
      <c r="BA199" s="10"/>
      <c r="BB199" s="10"/>
      <c r="BC199" s="10"/>
      <c r="BD199" s="10"/>
    </row>
    <row r="200" spans="1:56" ht="120" customHeight="1" x14ac:dyDescent="0.25">
      <c r="A200" s="2">
        <v>199</v>
      </c>
      <c r="B200" s="2" t="s">
        <v>1617</v>
      </c>
      <c r="C200" s="2">
        <v>0</v>
      </c>
      <c r="D200" s="2">
        <f t="shared" ca="1" si="3"/>
        <v>92</v>
      </c>
      <c r="E200" s="2"/>
      <c r="F200" s="2"/>
      <c r="G200" s="22" t="s">
        <v>1618</v>
      </c>
      <c r="H200" s="22" t="s">
        <v>1619</v>
      </c>
      <c r="I200" s="22" t="s">
        <v>1620</v>
      </c>
      <c r="J200" s="22" t="s">
        <v>1613</v>
      </c>
      <c r="K200" s="22" t="s">
        <v>1621</v>
      </c>
      <c r="L200" s="22" t="s">
        <v>1622</v>
      </c>
      <c r="M200" s="22" t="s">
        <v>1623</v>
      </c>
      <c r="N200" s="22" t="s">
        <v>1624</v>
      </c>
      <c r="O200" s="22"/>
      <c r="P200" s="2" t="s">
        <v>58</v>
      </c>
      <c r="Q200" s="2" t="s">
        <v>57</v>
      </c>
      <c r="R200" s="2" t="s">
        <v>57</v>
      </c>
      <c r="S200" s="2" t="s">
        <v>58</v>
      </c>
      <c r="T200" s="2" t="s">
        <v>57</v>
      </c>
      <c r="U200" s="2" t="s">
        <v>58</v>
      </c>
      <c r="V200" s="2" t="s">
        <v>58</v>
      </c>
      <c r="W200" s="2" t="s">
        <v>58</v>
      </c>
      <c r="X200" s="2" t="s">
        <v>57</v>
      </c>
      <c r="Y200" s="23"/>
      <c r="Z200" s="23"/>
      <c r="AA200" s="23"/>
      <c r="AB200" s="69" t="s">
        <v>59</v>
      </c>
      <c r="AC200" s="2" t="s">
        <v>57</v>
      </c>
      <c r="AD200" s="22" t="s">
        <v>70</v>
      </c>
      <c r="AE200" s="2" t="s">
        <v>57</v>
      </c>
      <c r="AF200" s="22" t="s">
        <v>70</v>
      </c>
      <c r="AG200" s="22"/>
      <c r="AH200" s="10" t="s">
        <v>797</v>
      </c>
      <c r="AI200" s="20" t="s">
        <v>324</v>
      </c>
      <c r="AJ200" s="10"/>
      <c r="AK200" s="21"/>
      <c r="AL200" s="21"/>
      <c r="AM200" s="13"/>
      <c r="AN200" s="10"/>
      <c r="AO200" s="12"/>
      <c r="AP200" s="10"/>
      <c r="AQ200" s="10"/>
      <c r="AR200" s="10"/>
      <c r="AS200" s="10"/>
      <c r="AT200" s="10"/>
      <c r="AU200" s="10"/>
      <c r="AV200" s="12"/>
      <c r="AW200" s="10"/>
      <c r="AX200" s="10"/>
      <c r="AY200" s="10"/>
      <c r="AZ200" s="10"/>
      <c r="BA200" s="10"/>
      <c r="BB200" s="10"/>
      <c r="BC200" s="10"/>
      <c r="BD200" s="10"/>
    </row>
    <row r="201" spans="1:56" ht="120" customHeight="1" x14ac:dyDescent="0.25">
      <c r="A201" s="2">
        <v>200</v>
      </c>
      <c r="B201" s="2" t="s">
        <v>1625</v>
      </c>
      <c r="C201" s="2">
        <v>0</v>
      </c>
      <c r="D201" s="2">
        <f t="shared" ca="1" si="3"/>
        <v>81</v>
      </c>
      <c r="E201" s="2"/>
      <c r="F201" s="2"/>
      <c r="G201" s="22" t="s">
        <v>1626</v>
      </c>
      <c r="H201" s="22" t="s">
        <v>1627</v>
      </c>
      <c r="I201" s="22" t="s">
        <v>1628</v>
      </c>
      <c r="J201" s="22" t="s">
        <v>1629</v>
      </c>
      <c r="K201" s="22" t="s">
        <v>1630</v>
      </c>
      <c r="L201" s="22" t="s">
        <v>1631</v>
      </c>
      <c r="M201" s="22" t="s">
        <v>106</v>
      </c>
      <c r="N201" s="22" t="s">
        <v>1632</v>
      </c>
      <c r="O201" s="22"/>
      <c r="P201" s="2" t="s">
        <v>58</v>
      </c>
      <c r="Q201" s="2" t="s">
        <v>57</v>
      </c>
      <c r="R201" s="2" t="s">
        <v>57</v>
      </c>
      <c r="S201" s="2" t="s">
        <v>58</v>
      </c>
      <c r="T201" s="2" t="s">
        <v>57</v>
      </c>
      <c r="U201" s="2" t="s">
        <v>58</v>
      </c>
      <c r="V201" s="2" t="s">
        <v>58</v>
      </c>
      <c r="W201" s="2" t="s">
        <v>58</v>
      </c>
      <c r="X201" s="2" t="s">
        <v>57</v>
      </c>
      <c r="Y201" s="23"/>
      <c r="Z201" s="23"/>
      <c r="AA201" s="23"/>
      <c r="AB201" s="69" t="s">
        <v>59</v>
      </c>
      <c r="AC201" s="2" t="s">
        <v>57</v>
      </c>
      <c r="AD201" s="22" t="s">
        <v>70</v>
      </c>
      <c r="AE201" s="2" t="s">
        <v>57</v>
      </c>
      <c r="AF201" s="22" t="s">
        <v>70</v>
      </c>
      <c r="AG201" s="22"/>
      <c r="AH201" s="10" t="s">
        <v>797</v>
      </c>
      <c r="AI201" s="20" t="s">
        <v>324</v>
      </c>
      <c r="AJ201" s="10"/>
      <c r="AK201" s="21"/>
      <c r="AL201" s="21"/>
      <c r="AM201" s="13"/>
      <c r="AN201" s="10"/>
      <c r="AO201" s="12"/>
      <c r="AP201" s="10"/>
      <c r="AQ201" s="10"/>
      <c r="AR201" s="10"/>
      <c r="AS201" s="10"/>
      <c r="AT201" s="10"/>
      <c r="AU201" s="10"/>
      <c r="AV201" s="12"/>
      <c r="AW201" s="10"/>
      <c r="AX201" s="10"/>
      <c r="AY201" s="10"/>
      <c r="AZ201" s="10"/>
      <c r="BA201" s="10"/>
      <c r="BB201" s="10"/>
      <c r="BC201" s="10"/>
      <c r="BD201" s="10"/>
    </row>
    <row r="202" spans="1:56" ht="120" customHeight="1" x14ac:dyDescent="0.25">
      <c r="A202" s="2">
        <v>201</v>
      </c>
      <c r="B202" s="2" t="s">
        <v>1633</v>
      </c>
      <c r="C202" s="2">
        <v>3.8999999999999998E-3</v>
      </c>
      <c r="D202" s="2">
        <f t="shared" ca="1" si="3"/>
        <v>77</v>
      </c>
      <c r="E202" s="2"/>
      <c r="F202" s="2"/>
      <c r="G202" s="22" t="s">
        <v>1634</v>
      </c>
      <c r="H202" s="22" t="s">
        <v>1635</v>
      </c>
      <c r="I202" s="22" t="s">
        <v>1488</v>
      </c>
      <c r="J202" s="22" t="s">
        <v>1488</v>
      </c>
      <c r="K202" s="22" t="s">
        <v>1636</v>
      </c>
      <c r="L202" s="22" t="s">
        <v>1637</v>
      </c>
      <c r="M202" s="22" t="s">
        <v>106</v>
      </c>
      <c r="N202" s="22" t="s">
        <v>1638</v>
      </c>
      <c r="O202" s="22"/>
      <c r="P202" s="2" t="s">
        <v>58</v>
      </c>
      <c r="Q202" s="2" t="s">
        <v>57</v>
      </c>
      <c r="R202" s="2" t="s">
        <v>57</v>
      </c>
      <c r="S202" s="2" t="s">
        <v>58</v>
      </c>
      <c r="T202" s="2" t="s">
        <v>58</v>
      </c>
      <c r="U202" s="2" t="s">
        <v>58</v>
      </c>
      <c r="V202" s="2" t="s">
        <v>58</v>
      </c>
      <c r="W202" s="2" t="s">
        <v>58</v>
      </c>
      <c r="X202" s="2" t="s">
        <v>57</v>
      </c>
      <c r="Y202" s="23"/>
      <c r="Z202" s="23"/>
      <c r="AA202" s="23"/>
      <c r="AB202" s="69" t="s">
        <v>59</v>
      </c>
      <c r="AC202" s="2" t="s">
        <v>57</v>
      </c>
      <c r="AD202" s="22" t="s">
        <v>70</v>
      </c>
      <c r="AE202" s="2" t="s">
        <v>58</v>
      </c>
      <c r="AF202" s="22"/>
      <c r="AG202" s="22"/>
      <c r="AH202" s="10" t="s">
        <v>797</v>
      </c>
      <c r="AI202" s="20" t="s">
        <v>324</v>
      </c>
      <c r="AJ202" s="10"/>
      <c r="AK202" s="21"/>
      <c r="AL202" s="21"/>
      <c r="AM202" s="13"/>
      <c r="AN202" s="10"/>
      <c r="AO202" s="12"/>
      <c r="AP202" s="10"/>
      <c r="AQ202" s="10"/>
      <c r="AR202" s="10"/>
      <c r="AS202" s="10"/>
      <c r="AT202" s="10"/>
      <c r="AU202" s="10"/>
      <c r="AV202" s="12"/>
      <c r="AW202" s="10"/>
      <c r="AX202" s="10"/>
      <c r="AY202" s="10"/>
      <c r="AZ202" s="10"/>
      <c r="BA202" s="10"/>
      <c r="BB202" s="10"/>
      <c r="BC202" s="10"/>
      <c r="BD202" s="10"/>
    </row>
    <row r="203" spans="1:56" ht="120" customHeight="1" x14ac:dyDescent="0.25">
      <c r="A203" s="2">
        <v>202</v>
      </c>
      <c r="B203" s="2" t="s">
        <v>1639</v>
      </c>
      <c r="C203" s="2">
        <v>2.0999999999999999E-3</v>
      </c>
      <c r="D203" s="2">
        <f t="shared" ca="1" si="3"/>
        <v>98</v>
      </c>
      <c r="E203" s="2"/>
      <c r="F203" s="2"/>
      <c r="G203" s="22" t="s">
        <v>1640</v>
      </c>
      <c r="H203" s="22" t="s">
        <v>1641</v>
      </c>
      <c r="I203" s="22" t="s">
        <v>637</v>
      </c>
      <c r="J203" s="22" t="s">
        <v>637</v>
      </c>
      <c r="K203" s="22" t="s">
        <v>1642</v>
      </c>
      <c r="L203" s="22" t="s">
        <v>1643</v>
      </c>
      <c r="M203" s="22" t="s">
        <v>106</v>
      </c>
      <c r="N203" s="22" t="s">
        <v>1644</v>
      </c>
      <c r="O203" s="22"/>
      <c r="P203" s="2" t="s">
        <v>57</v>
      </c>
      <c r="Q203" s="2" t="s">
        <v>57</v>
      </c>
      <c r="R203" s="2" t="s">
        <v>57</v>
      </c>
      <c r="S203" s="2" t="s">
        <v>57</v>
      </c>
      <c r="T203" s="2" t="s">
        <v>57</v>
      </c>
      <c r="U203" s="2" t="s">
        <v>58</v>
      </c>
      <c r="V203" s="2" t="s">
        <v>58</v>
      </c>
      <c r="W203" s="2" t="s">
        <v>58</v>
      </c>
      <c r="X203" s="2" t="s">
        <v>57</v>
      </c>
      <c r="Y203" s="23"/>
      <c r="Z203" s="23"/>
      <c r="AA203" s="23"/>
      <c r="AB203" s="69" t="s">
        <v>59</v>
      </c>
      <c r="AC203" s="2" t="s">
        <v>57</v>
      </c>
      <c r="AD203" s="22" t="s">
        <v>70</v>
      </c>
      <c r="AE203" s="2" t="s">
        <v>58</v>
      </c>
      <c r="AF203" s="22"/>
      <c r="AG203" s="22"/>
      <c r="AH203" s="10" t="s">
        <v>797</v>
      </c>
      <c r="AI203" s="20" t="s">
        <v>324</v>
      </c>
      <c r="AJ203" s="10"/>
      <c r="AK203" s="21"/>
      <c r="AL203" s="21"/>
      <c r="AM203" s="13"/>
      <c r="AN203" s="10"/>
      <c r="AO203" s="12"/>
      <c r="AP203" s="10"/>
      <c r="AQ203" s="10"/>
      <c r="AR203" s="10"/>
      <c r="AS203" s="10"/>
      <c r="AT203" s="10"/>
      <c r="AU203" s="10"/>
      <c r="AV203" s="12"/>
      <c r="AW203" s="10"/>
      <c r="AX203" s="10"/>
      <c r="AY203" s="10"/>
      <c r="AZ203" s="10"/>
      <c r="BA203" s="10"/>
      <c r="BB203" s="10"/>
      <c r="BC203" s="10"/>
      <c r="BD203" s="10"/>
    </row>
    <row r="204" spans="1:56" ht="120" customHeight="1" x14ac:dyDescent="0.25">
      <c r="A204" s="2">
        <v>203</v>
      </c>
      <c r="B204" s="2" t="s">
        <v>1645</v>
      </c>
      <c r="C204" s="2">
        <v>0.17485000000000001</v>
      </c>
      <c r="D204" s="2">
        <f t="shared" ca="1" si="3"/>
        <v>131</v>
      </c>
      <c r="E204" s="2"/>
      <c r="F204" s="2"/>
      <c r="G204" s="22" t="s">
        <v>1646</v>
      </c>
      <c r="H204" s="22" t="s">
        <v>1647</v>
      </c>
      <c r="I204" s="22" t="s">
        <v>637</v>
      </c>
      <c r="J204" s="22" t="s">
        <v>637</v>
      </c>
      <c r="K204" s="22" t="s">
        <v>1648</v>
      </c>
      <c r="L204" s="22" t="s">
        <v>1649</v>
      </c>
      <c r="M204" s="22" t="s">
        <v>1650</v>
      </c>
      <c r="N204" s="22" t="s">
        <v>1651</v>
      </c>
      <c r="O204" s="22"/>
      <c r="P204" s="2" t="s">
        <v>58</v>
      </c>
      <c r="Q204" s="2" t="s">
        <v>57</v>
      </c>
      <c r="R204" s="2" t="s">
        <v>57</v>
      </c>
      <c r="S204" s="2" t="s">
        <v>58</v>
      </c>
      <c r="T204" s="2" t="s">
        <v>58</v>
      </c>
      <c r="U204" s="2" t="s">
        <v>58</v>
      </c>
      <c r="V204" s="2" t="s">
        <v>58</v>
      </c>
      <c r="W204" s="2" t="s">
        <v>58</v>
      </c>
      <c r="X204" s="2" t="s">
        <v>58</v>
      </c>
      <c r="Y204" s="23"/>
      <c r="Z204" s="23"/>
      <c r="AA204" s="23"/>
      <c r="AB204" s="69" t="s">
        <v>59</v>
      </c>
      <c r="AC204" s="2" t="s">
        <v>57</v>
      </c>
      <c r="AD204" s="22" t="s">
        <v>70</v>
      </c>
      <c r="AE204" s="2" t="s">
        <v>57</v>
      </c>
      <c r="AF204" s="22" t="s">
        <v>70</v>
      </c>
      <c r="AG204" s="22"/>
      <c r="AH204" s="10">
        <v>2</v>
      </c>
      <c r="AI204" s="18" t="s">
        <v>68</v>
      </c>
      <c r="AJ204" s="10"/>
      <c r="AK204" s="21" t="s">
        <v>1652</v>
      </c>
      <c r="AL204" s="21" t="s">
        <v>70</v>
      </c>
      <c r="AM204" s="13" t="s">
        <v>70</v>
      </c>
      <c r="AN204" s="10" t="s">
        <v>70</v>
      </c>
      <c r="AO204" s="12" t="s">
        <v>70</v>
      </c>
      <c r="AP204" s="10" t="s">
        <v>633</v>
      </c>
      <c r="AQ204" s="10"/>
      <c r="AR204" s="10"/>
      <c r="AS204" s="10"/>
      <c r="AT204" s="10"/>
      <c r="AU204" s="10"/>
      <c r="AV204" s="12"/>
      <c r="AW204" s="10"/>
      <c r="AX204" s="10"/>
      <c r="AY204" s="10"/>
      <c r="AZ204" s="10"/>
      <c r="BA204" s="10"/>
      <c r="BB204" s="10"/>
      <c r="BC204" s="10"/>
      <c r="BD204" s="10"/>
    </row>
    <row r="205" spans="1:56" ht="120" customHeight="1" x14ac:dyDescent="0.25">
      <c r="A205" s="2">
        <v>204</v>
      </c>
      <c r="B205" s="2" t="s">
        <v>1653</v>
      </c>
      <c r="C205" s="2">
        <v>5.8200000000000002E-2</v>
      </c>
      <c r="D205" s="2">
        <f t="shared" ca="1" si="3"/>
        <v>122</v>
      </c>
      <c r="E205" s="2"/>
      <c r="F205" s="2"/>
      <c r="G205" s="22" t="s">
        <v>1654</v>
      </c>
      <c r="H205" s="22" t="s">
        <v>1655</v>
      </c>
      <c r="I205" s="22" t="s">
        <v>637</v>
      </c>
      <c r="J205" s="22" t="s">
        <v>637</v>
      </c>
      <c r="K205" s="22" t="s">
        <v>1656</v>
      </c>
      <c r="L205" s="22" t="s">
        <v>1657</v>
      </c>
      <c r="M205" s="22" t="s">
        <v>106</v>
      </c>
      <c r="N205" s="22" t="s">
        <v>1658</v>
      </c>
      <c r="O205" s="22"/>
      <c r="P205" s="2" t="s">
        <v>58</v>
      </c>
      <c r="Q205" s="2" t="s">
        <v>57</v>
      </c>
      <c r="R205" s="2" t="s">
        <v>57</v>
      </c>
      <c r="S205" s="2" t="s">
        <v>58</v>
      </c>
      <c r="T205" s="2" t="s">
        <v>58</v>
      </c>
      <c r="U205" s="2" t="s">
        <v>58</v>
      </c>
      <c r="V205" s="2" t="s">
        <v>58</v>
      </c>
      <c r="W205" s="2" t="s">
        <v>58</v>
      </c>
      <c r="X205" s="2" t="s">
        <v>58</v>
      </c>
      <c r="Y205" s="23"/>
      <c r="Z205" s="23"/>
      <c r="AA205" s="23"/>
      <c r="AB205" s="69" t="s">
        <v>59</v>
      </c>
      <c r="AC205" s="2" t="s">
        <v>57</v>
      </c>
      <c r="AD205" s="22" t="s">
        <v>70</v>
      </c>
      <c r="AE205" s="2" t="s">
        <v>57</v>
      </c>
      <c r="AF205" s="22" t="s">
        <v>70</v>
      </c>
      <c r="AG205" s="22"/>
      <c r="AH205" s="10">
        <v>2</v>
      </c>
      <c r="AI205" s="18" t="s">
        <v>68</v>
      </c>
      <c r="AJ205" s="10"/>
      <c r="AK205" s="21" t="s">
        <v>1659</v>
      </c>
      <c r="AL205" s="21" t="s">
        <v>70</v>
      </c>
      <c r="AM205" s="13" t="s">
        <v>70</v>
      </c>
      <c r="AN205" s="10" t="s">
        <v>70</v>
      </c>
      <c r="AO205" s="12" t="s">
        <v>70</v>
      </c>
      <c r="AP205" s="10" t="s">
        <v>633</v>
      </c>
      <c r="AQ205" s="10"/>
      <c r="AR205" s="10"/>
      <c r="AS205" s="10"/>
      <c r="AT205" s="10"/>
      <c r="AU205" s="10"/>
      <c r="AV205" s="12"/>
      <c r="AW205" s="10"/>
      <c r="AX205" s="10"/>
      <c r="AY205" s="10"/>
      <c r="AZ205" s="10"/>
      <c r="BA205" s="10"/>
      <c r="BB205" s="10"/>
      <c r="BC205" s="10"/>
      <c r="BD205" s="10"/>
    </row>
    <row r="206" spans="1:56" ht="120" customHeight="1" x14ac:dyDescent="0.25">
      <c r="A206" s="2">
        <v>205</v>
      </c>
      <c r="B206" s="2" t="s">
        <v>1660</v>
      </c>
      <c r="C206" s="2">
        <v>0.12734999999999999</v>
      </c>
      <c r="D206" s="2">
        <f t="shared" ca="1" si="3"/>
        <v>98</v>
      </c>
      <c r="E206" s="2"/>
      <c r="F206" s="2"/>
      <c r="G206" s="22" t="s">
        <v>1661</v>
      </c>
      <c r="H206" s="22" t="s">
        <v>1662</v>
      </c>
      <c r="I206" s="22" t="s">
        <v>637</v>
      </c>
      <c r="J206" s="22" t="s">
        <v>637</v>
      </c>
      <c r="K206" s="22" t="s">
        <v>1663</v>
      </c>
      <c r="L206" s="22" t="s">
        <v>1664</v>
      </c>
      <c r="M206" s="22" t="s">
        <v>1665</v>
      </c>
      <c r="N206" s="22" t="s">
        <v>1666</v>
      </c>
      <c r="O206" s="22"/>
      <c r="P206" s="2" t="s">
        <v>58</v>
      </c>
      <c r="Q206" s="2" t="s">
        <v>57</v>
      </c>
      <c r="R206" s="2" t="s">
        <v>57</v>
      </c>
      <c r="S206" s="2" t="s">
        <v>58</v>
      </c>
      <c r="T206" s="2" t="s">
        <v>58</v>
      </c>
      <c r="U206" s="2" t="s">
        <v>58</v>
      </c>
      <c r="V206" s="2" t="s">
        <v>58</v>
      </c>
      <c r="W206" s="2" t="s">
        <v>57</v>
      </c>
      <c r="X206" s="2" t="s">
        <v>58</v>
      </c>
      <c r="Y206" s="23"/>
      <c r="Z206" s="23"/>
      <c r="AA206" s="23"/>
      <c r="AB206" s="69" t="s">
        <v>59</v>
      </c>
      <c r="AC206" s="2" t="s">
        <v>57</v>
      </c>
      <c r="AD206" s="22" t="s">
        <v>70</v>
      </c>
      <c r="AE206" s="2" t="s">
        <v>57</v>
      </c>
      <c r="AF206" s="22" t="s">
        <v>70</v>
      </c>
      <c r="AG206" s="22"/>
      <c r="AH206" s="10">
        <v>2</v>
      </c>
      <c r="AI206" s="18" t="s">
        <v>68</v>
      </c>
      <c r="AJ206" s="10"/>
      <c r="AK206" s="21" t="s">
        <v>1667</v>
      </c>
      <c r="AL206" s="21" t="s">
        <v>70</v>
      </c>
      <c r="AM206" s="13" t="s">
        <v>70</v>
      </c>
      <c r="AN206" s="10" t="s">
        <v>70</v>
      </c>
      <c r="AO206" s="12" t="s">
        <v>70</v>
      </c>
      <c r="AP206" s="10" t="s">
        <v>633</v>
      </c>
      <c r="AQ206" s="10"/>
      <c r="AR206" s="10"/>
      <c r="AS206" s="10"/>
      <c r="AT206" s="10"/>
      <c r="AU206" s="10"/>
      <c r="AV206" s="12"/>
      <c r="AW206" s="10"/>
      <c r="AX206" s="10"/>
      <c r="AY206" s="10"/>
      <c r="AZ206" s="10"/>
      <c r="BA206" s="10"/>
      <c r="BB206" s="10"/>
      <c r="BC206" s="10"/>
      <c r="BD206" s="10"/>
    </row>
    <row r="207" spans="1:56" ht="120" customHeight="1" x14ac:dyDescent="0.25">
      <c r="A207" s="2">
        <v>206</v>
      </c>
      <c r="B207" s="2" t="s">
        <v>1668</v>
      </c>
      <c r="C207" s="2">
        <v>2.4E-2</v>
      </c>
      <c r="D207" s="2">
        <f t="shared" ca="1" si="3"/>
        <v>97</v>
      </c>
      <c r="E207" s="2"/>
      <c r="F207" s="2"/>
      <c r="G207" s="22" t="s">
        <v>1669</v>
      </c>
      <c r="H207" s="22" t="s">
        <v>1670</v>
      </c>
      <c r="I207" s="22" t="s">
        <v>637</v>
      </c>
      <c r="J207" s="22" t="s">
        <v>637</v>
      </c>
      <c r="K207" s="22" t="s">
        <v>1671</v>
      </c>
      <c r="L207" s="22" t="s">
        <v>1672</v>
      </c>
      <c r="M207" s="22" t="s">
        <v>106</v>
      </c>
      <c r="N207" s="22" t="s">
        <v>1673</v>
      </c>
      <c r="O207" s="22"/>
      <c r="P207" s="2" t="s">
        <v>58</v>
      </c>
      <c r="Q207" s="2" t="s">
        <v>57</v>
      </c>
      <c r="R207" s="2" t="s">
        <v>57</v>
      </c>
      <c r="S207" s="2" t="s">
        <v>58</v>
      </c>
      <c r="T207" s="2" t="s">
        <v>58</v>
      </c>
      <c r="U207" s="2" t="s">
        <v>58</v>
      </c>
      <c r="V207" s="2" t="s">
        <v>58</v>
      </c>
      <c r="W207" s="2" t="s">
        <v>57</v>
      </c>
      <c r="X207" s="2" t="s">
        <v>58</v>
      </c>
      <c r="Y207" s="23"/>
      <c r="Z207" s="23"/>
      <c r="AA207" s="23"/>
      <c r="AB207" s="69" t="s">
        <v>59</v>
      </c>
      <c r="AC207" s="2" t="s">
        <v>57</v>
      </c>
      <c r="AD207" s="22" t="s">
        <v>70</v>
      </c>
      <c r="AE207" s="2" t="s">
        <v>57</v>
      </c>
      <c r="AF207" s="22" t="s">
        <v>70</v>
      </c>
      <c r="AG207" s="22"/>
      <c r="AH207" s="10">
        <v>2</v>
      </c>
      <c r="AI207" s="18" t="s">
        <v>68</v>
      </c>
      <c r="AJ207" s="10"/>
      <c r="AK207" s="21" t="s">
        <v>1674</v>
      </c>
      <c r="AL207" s="21" t="s">
        <v>70</v>
      </c>
      <c r="AM207" s="13" t="s">
        <v>70</v>
      </c>
      <c r="AN207" s="10" t="s">
        <v>70</v>
      </c>
      <c r="AO207" s="12" t="s">
        <v>70</v>
      </c>
      <c r="AP207" s="10" t="s">
        <v>633</v>
      </c>
      <c r="AQ207" s="10"/>
      <c r="AR207" s="10"/>
      <c r="AS207" s="10"/>
      <c r="AT207" s="10"/>
      <c r="AU207" s="10"/>
      <c r="AV207" s="12"/>
      <c r="AW207" s="10"/>
      <c r="AX207" s="10"/>
      <c r="AY207" s="10"/>
      <c r="AZ207" s="10"/>
      <c r="BA207" s="10"/>
      <c r="BB207" s="10"/>
      <c r="BC207" s="10"/>
      <c r="BD207" s="10"/>
    </row>
    <row r="208" spans="1:56" ht="120" customHeight="1" x14ac:dyDescent="0.25">
      <c r="A208" s="2">
        <v>207</v>
      </c>
      <c r="B208" s="2" t="s">
        <v>1675</v>
      </c>
      <c r="C208" s="2">
        <v>0</v>
      </c>
      <c r="D208" s="2">
        <f t="shared" ca="1" si="3"/>
        <v>121</v>
      </c>
      <c r="E208" s="2"/>
      <c r="F208" s="2"/>
      <c r="G208" s="22" t="s">
        <v>1676</v>
      </c>
      <c r="H208" s="22" t="s">
        <v>1677</v>
      </c>
      <c r="I208" s="22" t="s">
        <v>637</v>
      </c>
      <c r="J208" s="22" t="s">
        <v>637</v>
      </c>
      <c r="K208" s="22" t="s">
        <v>1678</v>
      </c>
      <c r="L208" s="22" t="s">
        <v>1679</v>
      </c>
      <c r="M208" s="22" t="s">
        <v>106</v>
      </c>
      <c r="N208" s="22" t="s">
        <v>1680</v>
      </c>
      <c r="O208" s="22"/>
      <c r="P208" s="2" t="s">
        <v>57</v>
      </c>
      <c r="Q208" s="2" t="s">
        <v>57</v>
      </c>
      <c r="R208" s="2" t="s">
        <v>57</v>
      </c>
      <c r="S208" s="2" t="s">
        <v>58</v>
      </c>
      <c r="T208" s="2" t="s">
        <v>58</v>
      </c>
      <c r="U208" s="2" t="s">
        <v>58</v>
      </c>
      <c r="V208" s="2" t="s">
        <v>58</v>
      </c>
      <c r="W208" s="2" t="s">
        <v>58</v>
      </c>
      <c r="X208" s="2" t="s">
        <v>58</v>
      </c>
      <c r="Y208" s="23"/>
      <c r="Z208" s="23"/>
      <c r="AA208" s="23"/>
      <c r="AB208" s="69" t="s">
        <v>59</v>
      </c>
      <c r="AC208" s="2" t="s">
        <v>57</v>
      </c>
      <c r="AD208" s="22" t="s">
        <v>70</v>
      </c>
      <c r="AE208" s="2" t="s">
        <v>57</v>
      </c>
      <c r="AF208" s="22" t="s">
        <v>70</v>
      </c>
      <c r="AG208" s="22"/>
      <c r="AH208" s="10">
        <v>4</v>
      </c>
      <c r="AI208" s="20" t="s">
        <v>324</v>
      </c>
      <c r="AJ208" s="10"/>
      <c r="AK208" s="21"/>
      <c r="AL208" s="21"/>
      <c r="AM208" s="13"/>
      <c r="AN208" s="10"/>
      <c r="AO208" s="12"/>
      <c r="AP208" s="10"/>
      <c r="AQ208" s="10"/>
      <c r="AR208" s="10"/>
      <c r="AS208" s="10"/>
      <c r="AT208" s="10"/>
      <c r="AU208" s="10"/>
      <c r="AV208" s="12"/>
      <c r="AW208" s="10"/>
      <c r="AX208" s="10"/>
      <c r="AY208" s="10"/>
      <c r="AZ208" s="10"/>
      <c r="BA208" s="10"/>
      <c r="BB208" s="10"/>
      <c r="BC208" s="10"/>
      <c r="BD208" s="10"/>
    </row>
    <row r="209" spans="1:56" ht="120" customHeight="1" x14ac:dyDescent="0.25">
      <c r="A209" s="2">
        <v>208</v>
      </c>
      <c r="B209" s="2" t="s">
        <v>1681</v>
      </c>
      <c r="C209" s="2">
        <v>0.02</v>
      </c>
      <c r="D209" s="2">
        <f t="shared" ca="1" si="3"/>
        <v>48</v>
      </c>
      <c r="E209" s="2"/>
      <c r="F209" s="2"/>
      <c r="G209" s="22" t="s">
        <v>1682</v>
      </c>
      <c r="H209" s="22" t="s">
        <v>1683</v>
      </c>
      <c r="I209" s="22" t="s">
        <v>1684</v>
      </c>
      <c r="J209" s="22" t="s">
        <v>1684</v>
      </c>
      <c r="K209" s="22" t="s">
        <v>1685</v>
      </c>
      <c r="L209" s="22" t="s">
        <v>1686</v>
      </c>
      <c r="M209" s="22" t="s">
        <v>1687</v>
      </c>
      <c r="N209" s="22" t="s">
        <v>1688</v>
      </c>
      <c r="O209" s="22"/>
      <c r="P209" s="2" t="s">
        <v>57</v>
      </c>
      <c r="Q209" s="2" t="s">
        <v>57</v>
      </c>
      <c r="R209" s="2" t="s">
        <v>57</v>
      </c>
      <c r="S209" s="2" t="s">
        <v>58</v>
      </c>
      <c r="T209" s="2" t="s">
        <v>58</v>
      </c>
      <c r="U209" s="2" t="s">
        <v>58</v>
      </c>
      <c r="V209" s="2" t="s">
        <v>58</v>
      </c>
      <c r="W209" s="2" t="s">
        <v>58</v>
      </c>
      <c r="X209" s="2" t="s">
        <v>57</v>
      </c>
      <c r="Y209" s="23"/>
      <c r="Z209" s="23"/>
      <c r="AA209" s="23"/>
      <c r="AB209" s="69" t="s">
        <v>59</v>
      </c>
      <c r="AC209" s="2" t="s">
        <v>57</v>
      </c>
      <c r="AD209" s="22"/>
      <c r="AE209" s="2" t="s">
        <v>57</v>
      </c>
      <c r="AF209" s="22"/>
      <c r="AG209" s="22"/>
      <c r="AH209" s="10">
        <v>4</v>
      </c>
      <c r="AI209" s="20" t="s">
        <v>324</v>
      </c>
      <c r="AJ209" s="10"/>
      <c r="AK209" s="21"/>
      <c r="AL209" s="21" t="s">
        <v>2251</v>
      </c>
      <c r="AM209" s="13" t="s">
        <v>2074</v>
      </c>
      <c r="AN209" s="10"/>
      <c r="AO209" s="59" t="s">
        <v>1689</v>
      </c>
      <c r="AP209" s="10" t="s">
        <v>289</v>
      </c>
      <c r="AQ209" s="10"/>
      <c r="AR209" s="10"/>
      <c r="AS209" s="10"/>
      <c r="AT209" s="10"/>
      <c r="AU209" s="10"/>
      <c r="AV209" s="12"/>
      <c r="AW209" s="10"/>
      <c r="AX209" s="10"/>
      <c r="AY209" s="10"/>
      <c r="AZ209" s="10" t="s">
        <v>2075</v>
      </c>
      <c r="BA209" s="10"/>
      <c r="BB209" s="10"/>
      <c r="BC209" s="10"/>
      <c r="BD209" s="10"/>
    </row>
    <row r="210" spans="1:56" ht="120" customHeight="1" x14ac:dyDescent="0.25">
      <c r="A210" s="2">
        <v>209</v>
      </c>
      <c r="B210" s="2" t="s">
        <v>1690</v>
      </c>
      <c r="C210" s="2">
        <v>4.4999999999999998E-2</v>
      </c>
      <c r="D210" s="2">
        <f t="shared" ca="1" si="3"/>
        <v>62</v>
      </c>
      <c r="E210" s="2"/>
      <c r="F210" s="2"/>
      <c r="G210" s="22" t="s">
        <v>1691</v>
      </c>
      <c r="H210" s="22" t="s">
        <v>1692</v>
      </c>
      <c r="I210" s="22" t="s">
        <v>1693</v>
      </c>
      <c r="J210" s="22" t="s">
        <v>1693</v>
      </c>
      <c r="K210" s="22" t="s">
        <v>1694</v>
      </c>
      <c r="L210" s="22" t="s">
        <v>1695</v>
      </c>
      <c r="M210" s="22" t="s">
        <v>106</v>
      </c>
      <c r="N210" s="22" t="s">
        <v>1696</v>
      </c>
      <c r="O210" s="22"/>
      <c r="P210" s="2" t="s">
        <v>58</v>
      </c>
      <c r="Q210" s="2" t="s">
        <v>57</v>
      </c>
      <c r="R210" s="2" t="s">
        <v>57</v>
      </c>
      <c r="S210" s="2" t="s">
        <v>58</v>
      </c>
      <c r="T210" s="2" t="s">
        <v>58</v>
      </c>
      <c r="U210" s="2" t="s">
        <v>58</v>
      </c>
      <c r="V210" s="2" t="s">
        <v>58</v>
      </c>
      <c r="W210" s="2" t="s">
        <v>58</v>
      </c>
      <c r="X210" s="2" t="s">
        <v>57</v>
      </c>
      <c r="Y210" s="23"/>
      <c r="Z210" s="23"/>
      <c r="AA210" s="23"/>
      <c r="AB210" s="69" t="s">
        <v>1697</v>
      </c>
      <c r="AC210" s="2" t="s">
        <v>57</v>
      </c>
      <c r="AD210" s="22" t="s">
        <v>70</v>
      </c>
      <c r="AE210" s="2" t="s">
        <v>57</v>
      </c>
      <c r="AF210" s="22"/>
      <c r="AG210" s="22"/>
      <c r="AH210" s="10">
        <v>4</v>
      </c>
      <c r="AI210" s="18" t="s">
        <v>68</v>
      </c>
      <c r="AJ210" s="10"/>
      <c r="AK210" s="21" t="s">
        <v>1698</v>
      </c>
      <c r="AL210" s="21" t="s">
        <v>2252</v>
      </c>
      <c r="AM210" s="13" t="s">
        <v>2074</v>
      </c>
      <c r="AN210" s="10" t="s">
        <v>130</v>
      </c>
      <c r="AO210" s="12">
        <v>45338</v>
      </c>
      <c r="AP210" s="10" t="s">
        <v>289</v>
      </c>
      <c r="AQ210" s="10"/>
      <c r="AR210" s="10"/>
      <c r="AS210" s="10">
        <v>8.1</v>
      </c>
      <c r="AT210" s="10">
        <v>8.1</v>
      </c>
      <c r="AU210" s="10"/>
      <c r="AV210" s="12"/>
      <c r="AW210" s="10"/>
      <c r="AX210" s="10"/>
      <c r="AY210" s="10"/>
      <c r="AZ210" s="10" t="s">
        <v>2075</v>
      </c>
      <c r="BA210" s="10"/>
      <c r="BB210" s="10"/>
      <c r="BC210" s="10"/>
      <c r="BD210" s="10" t="s">
        <v>920</v>
      </c>
    </row>
    <row r="211" spans="1:56" ht="120" customHeight="1" x14ac:dyDescent="0.25">
      <c r="A211" s="2">
        <v>210</v>
      </c>
      <c r="B211" s="2" t="s">
        <v>1699</v>
      </c>
      <c r="C211" s="2">
        <v>1.7600000000000001E-2</v>
      </c>
      <c r="D211" s="2">
        <f t="shared" ca="1" si="3"/>
        <v>114</v>
      </c>
      <c r="E211" s="2"/>
      <c r="F211" s="2"/>
      <c r="G211" s="22" t="s">
        <v>1700</v>
      </c>
      <c r="H211" s="22" t="s">
        <v>1701</v>
      </c>
      <c r="I211" s="22" t="s">
        <v>1702</v>
      </c>
      <c r="J211" s="22" t="s">
        <v>1702</v>
      </c>
      <c r="K211" s="22" t="s">
        <v>1703</v>
      </c>
      <c r="L211" s="22" t="s">
        <v>1704</v>
      </c>
      <c r="M211" s="22" t="s">
        <v>1705</v>
      </c>
      <c r="N211" s="22" t="s">
        <v>1706</v>
      </c>
      <c r="O211" s="22"/>
      <c r="P211" s="2" t="s">
        <v>58</v>
      </c>
      <c r="Q211" s="2" t="s">
        <v>57</v>
      </c>
      <c r="R211" s="2" t="s">
        <v>57</v>
      </c>
      <c r="S211" s="2" t="s">
        <v>58</v>
      </c>
      <c r="T211" s="2" t="s">
        <v>58</v>
      </c>
      <c r="U211" s="2" t="s">
        <v>58</v>
      </c>
      <c r="V211" s="2" t="s">
        <v>58</v>
      </c>
      <c r="W211" s="2" t="s">
        <v>58</v>
      </c>
      <c r="X211" s="2" t="s">
        <v>57</v>
      </c>
      <c r="Y211" s="23"/>
      <c r="Z211" s="23"/>
      <c r="AA211" s="23"/>
      <c r="AB211" s="69" t="s">
        <v>59</v>
      </c>
      <c r="AC211" s="2" t="s">
        <v>58</v>
      </c>
      <c r="AD211" s="22"/>
      <c r="AE211" s="2" t="s">
        <v>57</v>
      </c>
      <c r="AF211" s="22"/>
      <c r="AG211" s="22"/>
      <c r="AH211" s="10">
        <v>4</v>
      </c>
      <c r="AI211" s="18" t="s">
        <v>68</v>
      </c>
      <c r="AJ211" s="10"/>
      <c r="AK211" s="21" t="s">
        <v>2253</v>
      </c>
      <c r="AL211" s="21" t="s">
        <v>70</v>
      </c>
      <c r="AM211" s="13" t="s">
        <v>70</v>
      </c>
      <c r="AN211" s="10" t="s">
        <v>70</v>
      </c>
      <c r="AO211" s="12" t="s">
        <v>70</v>
      </c>
      <c r="AP211" s="10" t="s">
        <v>289</v>
      </c>
      <c r="AQ211" s="10"/>
      <c r="AR211" s="10"/>
      <c r="AS211" s="10">
        <v>12.48</v>
      </c>
      <c r="AT211" s="10">
        <v>12.48</v>
      </c>
      <c r="AU211" s="10"/>
      <c r="AV211" s="12"/>
      <c r="AW211" s="10">
        <v>0.2</v>
      </c>
      <c r="AX211" s="10"/>
      <c r="AY211" s="10"/>
      <c r="AZ211" s="10"/>
      <c r="BA211" s="10"/>
      <c r="BB211" s="10"/>
      <c r="BC211" s="10"/>
      <c r="BD211" s="10" t="s">
        <v>68</v>
      </c>
    </row>
    <row r="212" spans="1:56" ht="120" customHeight="1" x14ac:dyDescent="0.25">
      <c r="A212" s="2">
        <v>211</v>
      </c>
      <c r="B212" s="2" t="s">
        <v>1707</v>
      </c>
      <c r="C212" s="2">
        <v>1.6E-2</v>
      </c>
      <c r="D212" s="2">
        <f t="shared" ca="1" si="3"/>
        <v>130</v>
      </c>
      <c r="E212" s="2"/>
      <c r="F212" s="2"/>
      <c r="G212" s="22" t="s">
        <v>1708</v>
      </c>
      <c r="H212" s="22" t="s">
        <v>1709</v>
      </c>
      <c r="I212" s="22" t="s">
        <v>1710</v>
      </c>
      <c r="J212" s="22" t="s">
        <v>1710</v>
      </c>
      <c r="K212" s="22" t="s">
        <v>1711</v>
      </c>
      <c r="L212" s="22" t="s">
        <v>1712</v>
      </c>
      <c r="M212" s="22" t="s">
        <v>106</v>
      </c>
      <c r="N212" s="22" t="s">
        <v>1713</v>
      </c>
      <c r="O212" s="22"/>
      <c r="P212" s="2" t="s">
        <v>57</v>
      </c>
      <c r="Q212" s="2" t="s">
        <v>57</v>
      </c>
      <c r="R212" s="2" t="s">
        <v>57</v>
      </c>
      <c r="S212" s="2" t="s">
        <v>58</v>
      </c>
      <c r="T212" s="2" t="s">
        <v>58</v>
      </c>
      <c r="U212" s="2" t="s">
        <v>58</v>
      </c>
      <c r="V212" s="2" t="s">
        <v>58</v>
      </c>
      <c r="W212" s="2" t="s">
        <v>57</v>
      </c>
      <c r="X212" s="2" t="s">
        <v>58</v>
      </c>
      <c r="Y212" s="23"/>
      <c r="Z212" s="23"/>
      <c r="AA212" s="23"/>
      <c r="AB212" s="69" t="s">
        <v>59</v>
      </c>
      <c r="AC212" s="2" t="s">
        <v>57</v>
      </c>
      <c r="AD212" s="22" t="s">
        <v>70</v>
      </c>
      <c r="AE212" s="2" t="s">
        <v>57</v>
      </c>
      <c r="AF212" s="22" t="s">
        <v>70</v>
      </c>
      <c r="AG212" s="22"/>
      <c r="AH212" s="10">
        <v>4</v>
      </c>
      <c r="AI212" s="20" t="s">
        <v>324</v>
      </c>
      <c r="AJ212" s="10"/>
      <c r="AK212" s="21"/>
      <c r="AL212" s="21"/>
      <c r="AM212" s="13"/>
      <c r="AN212" s="10"/>
      <c r="AO212" s="12"/>
      <c r="AP212" s="10"/>
      <c r="AQ212" s="10"/>
      <c r="AR212" s="10"/>
      <c r="AS212" s="10"/>
      <c r="AT212" s="10"/>
      <c r="AU212" s="10"/>
      <c r="AV212" s="12"/>
      <c r="AW212" s="10"/>
      <c r="AX212" s="10"/>
      <c r="AY212" s="10"/>
      <c r="AZ212" s="10"/>
      <c r="BA212" s="10"/>
      <c r="BB212" s="10"/>
      <c r="BC212" s="10"/>
      <c r="BD212" s="10"/>
    </row>
    <row r="213" spans="1:56" ht="120" customHeight="1" x14ac:dyDescent="0.25">
      <c r="A213" s="2">
        <v>212</v>
      </c>
      <c r="B213" s="2" t="s">
        <v>1714</v>
      </c>
      <c r="C213" s="2">
        <v>22.38</v>
      </c>
      <c r="D213" s="2">
        <f t="shared" ca="1" si="3"/>
        <v>57</v>
      </c>
      <c r="E213" s="2"/>
      <c r="F213" s="2"/>
      <c r="G213" s="22" t="s">
        <v>1715</v>
      </c>
      <c r="H213" s="22" t="s">
        <v>1716</v>
      </c>
      <c r="I213" s="22" t="s">
        <v>1717</v>
      </c>
      <c r="J213" s="22" t="s">
        <v>1717</v>
      </c>
      <c r="K213" s="22" t="s">
        <v>1718</v>
      </c>
      <c r="L213" s="22" t="s">
        <v>1719</v>
      </c>
      <c r="M213" s="22" t="s">
        <v>1720</v>
      </c>
      <c r="N213" s="22" t="s">
        <v>1721</v>
      </c>
      <c r="O213" s="22"/>
      <c r="P213" s="2" t="s">
        <v>57</v>
      </c>
      <c r="Q213" s="2" t="s">
        <v>57</v>
      </c>
      <c r="R213" s="2" t="s">
        <v>57</v>
      </c>
      <c r="S213" s="2" t="s">
        <v>57</v>
      </c>
      <c r="T213" s="2" t="s">
        <v>58</v>
      </c>
      <c r="U213" s="2" t="s">
        <v>58</v>
      </c>
      <c r="V213" s="2" t="s">
        <v>58</v>
      </c>
      <c r="W213" s="2" t="s">
        <v>57</v>
      </c>
      <c r="X213" s="2" t="s">
        <v>57</v>
      </c>
      <c r="Y213" s="23"/>
      <c r="Z213" s="23"/>
      <c r="AA213" s="23"/>
      <c r="AB213" s="69" t="s">
        <v>59</v>
      </c>
      <c r="AC213" s="2" t="s">
        <v>57</v>
      </c>
      <c r="AD213" s="22" t="s">
        <v>70</v>
      </c>
      <c r="AE213" s="2" t="s">
        <v>57</v>
      </c>
      <c r="AF213" s="22" t="s">
        <v>70</v>
      </c>
      <c r="AG213" s="22"/>
      <c r="AH213" s="10" t="s">
        <v>797</v>
      </c>
      <c r="AI213" s="20" t="s">
        <v>324</v>
      </c>
      <c r="AJ213" s="10"/>
      <c r="AK213" s="21"/>
      <c r="AL213" s="21"/>
      <c r="AM213" s="13"/>
      <c r="AN213" s="10"/>
      <c r="AO213" s="12"/>
      <c r="AP213" s="10"/>
      <c r="AQ213" s="10"/>
      <c r="AR213" s="10"/>
      <c r="AS213" s="10"/>
      <c r="AT213" s="10"/>
      <c r="AU213" s="10"/>
      <c r="AV213" s="12"/>
      <c r="AW213" s="10"/>
      <c r="AX213" s="10"/>
      <c r="AY213" s="10"/>
      <c r="AZ213" s="10"/>
      <c r="BA213" s="10"/>
      <c r="BB213" s="10"/>
      <c r="BC213" s="10"/>
      <c r="BD213" s="10"/>
    </row>
    <row r="214" spans="1:56" ht="120" customHeight="1" x14ac:dyDescent="0.25"/>
  </sheetData>
  <autoFilter ref="A1:BD1" xr:uid="{00000000-0001-0000-0000-000000000000}"/>
  <phoneticPr fontId="14" type="noConversion"/>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7F798F-4D54-4711-9BDD-9AD210F7D056}">
  <sheetPr filterMode="1"/>
  <dimension ref="A2:AO78"/>
  <sheetViews>
    <sheetView zoomScale="70" zoomScaleNormal="70" workbookViewId="0">
      <pane xSplit="7" ySplit="3" topLeftCell="V26" activePane="bottomRight" state="frozen"/>
      <selection pane="topRight" activeCell="J15" sqref="J15"/>
      <selection pane="bottomLeft" activeCell="J15" sqref="J15"/>
      <selection pane="bottomRight" activeCell="W27" sqref="W27"/>
    </sheetView>
  </sheetViews>
  <sheetFormatPr defaultColWidth="9.140625" defaultRowHeight="15" customHeight="1" x14ac:dyDescent="0.25"/>
  <cols>
    <col min="1" max="1" width="8.42578125" style="4" customWidth="1"/>
    <col min="2" max="2" width="11.85546875" style="4" hidden="1" customWidth="1"/>
    <col min="3" max="3" width="19.28515625" style="4" customWidth="1"/>
    <col min="4" max="4" width="11.85546875" style="17" customWidth="1"/>
    <col min="5" max="6" width="11.85546875" style="45" customWidth="1"/>
    <col min="7" max="7" width="44.28515625" style="45" customWidth="1"/>
    <col min="8" max="8" width="20.140625" style="4" customWidth="1"/>
    <col min="9" max="9" width="14.42578125" style="4" hidden="1" customWidth="1"/>
    <col min="10" max="10" width="43.85546875" style="4" customWidth="1"/>
    <col min="11" max="11" width="14.42578125" style="17" customWidth="1"/>
    <col min="12" max="12" width="7.28515625" style="17" customWidth="1"/>
    <col min="13" max="17" width="11.28515625" style="17" customWidth="1"/>
    <col min="18" max="18" width="11.28515625" style="4" customWidth="1"/>
    <col min="19" max="19" width="11.28515625" style="17" customWidth="1"/>
    <col min="20" max="20" width="11.28515625" style="4" customWidth="1"/>
    <col min="21" max="21" width="76.85546875" style="45" customWidth="1"/>
    <col min="22" max="22" width="11.42578125" style="17" bestFit="1" customWidth="1"/>
    <col min="23" max="24" width="9.140625" style="17"/>
    <col min="25" max="26" width="54.5703125" style="4" customWidth="1"/>
    <col min="27" max="27" width="14" style="17" customWidth="1"/>
    <col min="28" max="28" width="13.42578125" style="17" bestFit="1" customWidth="1"/>
    <col min="29" max="29" width="16.28515625" style="17" customWidth="1"/>
    <col min="30" max="31" width="9.140625" style="17"/>
    <col min="32" max="16384" width="9.140625" style="4"/>
  </cols>
  <sheetData>
    <row r="2" spans="1:41" ht="23.25" x14ac:dyDescent="0.25">
      <c r="A2" s="24" t="s">
        <v>1723</v>
      </c>
      <c r="B2" s="24"/>
      <c r="C2" s="24"/>
      <c r="D2" s="24"/>
      <c r="E2" s="24"/>
      <c r="F2" s="24"/>
      <c r="G2" s="24"/>
      <c r="H2" s="24"/>
      <c r="I2" s="24"/>
      <c r="J2" s="24"/>
      <c r="K2" s="24"/>
      <c r="L2" s="24"/>
      <c r="M2" s="24"/>
      <c r="N2" s="24"/>
      <c r="O2" s="24"/>
      <c r="P2" s="24"/>
      <c r="Q2" s="24"/>
      <c r="R2" s="24"/>
      <c r="S2" s="24"/>
      <c r="T2" s="24"/>
      <c r="U2" s="25"/>
    </row>
    <row r="3" spans="1:41" s="17" customFormat="1" ht="60" x14ac:dyDescent="0.25">
      <c r="A3" s="26" t="s">
        <v>1724</v>
      </c>
      <c r="B3" s="26" t="s">
        <v>1725</v>
      </c>
      <c r="C3" s="26" t="s">
        <v>1726</v>
      </c>
      <c r="D3" s="26" t="s">
        <v>1727</v>
      </c>
      <c r="E3" s="27" t="s">
        <v>1728</v>
      </c>
      <c r="F3" s="27" t="s">
        <v>1729</v>
      </c>
      <c r="G3" s="46" t="s">
        <v>1730</v>
      </c>
      <c r="H3" s="26" t="s">
        <v>1731</v>
      </c>
      <c r="I3" s="26" t="s">
        <v>1732</v>
      </c>
      <c r="J3" s="26" t="s">
        <v>1733</v>
      </c>
      <c r="K3" s="27" t="s">
        <v>1734</v>
      </c>
      <c r="L3" s="27" t="s">
        <v>34</v>
      </c>
      <c r="M3" s="9" t="s">
        <v>44</v>
      </c>
      <c r="N3" s="9" t="s">
        <v>45</v>
      </c>
      <c r="O3" s="9" t="s">
        <v>46</v>
      </c>
      <c r="P3" s="9" t="s">
        <v>47</v>
      </c>
      <c r="Q3" s="9" t="s">
        <v>48</v>
      </c>
      <c r="R3" s="27" t="s">
        <v>1735</v>
      </c>
      <c r="S3" s="27" t="s">
        <v>1736</v>
      </c>
      <c r="T3" s="27" t="s">
        <v>1737</v>
      </c>
      <c r="U3" s="7" t="s">
        <v>1738</v>
      </c>
      <c r="V3" s="5" t="s">
        <v>26</v>
      </c>
      <c r="W3" s="5" t="s">
        <v>27</v>
      </c>
      <c r="X3" s="5" t="s">
        <v>28</v>
      </c>
      <c r="Y3" s="5" t="s">
        <v>29</v>
      </c>
      <c r="Z3" s="5" t="s">
        <v>30</v>
      </c>
      <c r="AA3" s="5" t="s">
        <v>31</v>
      </c>
      <c r="AB3" s="5" t="s">
        <v>32</v>
      </c>
      <c r="AC3" s="6" t="s">
        <v>33</v>
      </c>
      <c r="AD3" s="7" t="s">
        <v>34</v>
      </c>
      <c r="AE3" s="8" t="s">
        <v>1739</v>
      </c>
      <c r="AF3" s="8" t="s">
        <v>35</v>
      </c>
      <c r="AG3" s="8" t="s">
        <v>1740</v>
      </c>
      <c r="AH3" s="8" t="s">
        <v>37</v>
      </c>
      <c r="AI3" s="8" t="s">
        <v>38</v>
      </c>
      <c r="AJ3" s="8" t="s">
        <v>39</v>
      </c>
      <c r="AK3" s="8" t="s">
        <v>40</v>
      </c>
      <c r="AL3" s="8" t="s">
        <v>41</v>
      </c>
      <c r="AM3" s="28" t="s">
        <v>42</v>
      </c>
      <c r="AN3" s="28" t="s">
        <v>43</v>
      </c>
      <c r="AO3" s="28" t="s">
        <v>1741</v>
      </c>
    </row>
    <row r="4" spans="1:41" ht="69" hidden="1" customHeight="1" x14ac:dyDescent="0.25">
      <c r="A4" s="10">
        <v>1</v>
      </c>
      <c r="B4" s="10" t="s">
        <v>632</v>
      </c>
      <c r="C4" s="10" t="s">
        <v>1742</v>
      </c>
      <c r="D4" s="10" t="s">
        <v>1743</v>
      </c>
      <c r="E4" s="29" t="s">
        <v>1744</v>
      </c>
      <c r="F4" s="29" t="s">
        <v>1745</v>
      </c>
      <c r="G4" s="29" t="s">
        <v>1746</v>
      </c>
      <c r="H4" s="13" t="s">
        <v>1747</v>
      </c>
      <c r="I4" s="29" t="s">
        <v>1748</v>
      </c>
      <c r="J4" s="30"/>
      <c r="K4" s="10" t="s">
        <v>1749</v>
      </c>
      <c r="L4" s="10" t="s">
        <v>289</v>
      </c>
      <c r="M4" s="10" t="s">
        <v>57</v>
      </c>
      <c r="N4" s="10"/>
      <c r="O4" s="10"/>
      <c r="P4" s="10"/>
      <c r="Q4" s="57">
        <f>AO4</f>
        <v>0</v>
      </c>
      <c r="R4" s="30"/>
      <c r="S4" s="10" t="s">
        <v>1750</v>
      </c>
      <c r="T4" s="10" t="s">
        <v>57</v>
      </c>
      <c r="U4" s="29"/>
      <c r="V4" s="10" t="s">
        <v>797</v>
      </c>
      <c r="W4" s="10" t="s">
        <v>68</v>
      </c>
      <c r="X4" s="10"/>
      <c r="Y4" s="29" t="s">
        <v>1751</v>
      </c>
      <c r="Z4" s="31" t="s">
        <v>70</v>
      </c>
      <c r="AA4" s="10" t="s">
        <v>70</v>
      </c>
      <c r="AB4" s="10" t="s">
        <v>70</v>
      </c>
      <c r="AC4" s="10" t="s">
        <v>70</v>
      </c>
      <c r="AD4" s="10" t="s">
        <v>289</v>
      </c>
      <c r="AE4" s="10" t="str">
        <f>VLOOKUP(C4,'[1]Supplier Teardown Ideas'!$B$2:$E$86,4,)</f>
        <v>Hector</v>
      </c>
      <c r="AF4" s="53">
        <f>VLOOKUP(C4,'[1]Supplier Teardown Ideas'!$B$2:$I$86,8,)</f>
        <v>1</v>
      </c>
      <c r="AG4" s="31">
        <f>VLOOKUP(C4,'[1]Supplier Teardown Ideas'!$B$2:$J$86,9,)</f>
        <v>26200</v>
      </c>
      <c r="AH4" s="54">
        <f>VLOOKUP(C4,'[1]Supplier Teardown Ideas'!$B$2:$K$86,10,)</f>
        <v>0</v>
      </c>
      <c r="AI4" s="54">
        <f>VLOOKUP(C4,'[1]Supplier Teardown Ideas'!$B$2:$L$86,11,)</f>
        <v>0</v>
      </c>
      <c r="AJ4" s="31"/>
      <c r="AK4" s="31"/>
      <c r="AL4" s="55">
        <f>VLOOKUP(C4,'[1]Supplier Teardown Ideas'!$B$2:$M$86,12,)</f>
        <v>0</v>
      </c>
      <c r="AM4" s="31"/>
      <c r="AN4" s="54">
        <f>VLOOKUP(C4,'[1]Supplier Teardown Ideas'!$B$2:$P$86,15,)</f>
        <v>0</v>
      </c>
      <c r="AO4" s="56">
        <f>VLOOKUP(C4,'[1]Supplier Teardown Ideas'!$B$2:$Q$86,16,)</f>
        <v>0</v>
      </c>
    </row>
    <row r="5" spans="1:41" ht="63" hidden="1" customHeight="1" x14ac:dyDescent="0.25">
      <c r="A5" s="10">
        <v>2</v>
      </c>
      <c r="B5" s="10" t="s">
        <v>632</v>
      </c>
      <c r="C5" s="10" t="s">
        <v>1752</v>
      </c>
      <c r="D5" s="10" t="s">
        <v>1753</v>
      </c>
      <c r="E5" s="29" t="s">
        <v>1744</v>
      </c>
      <c r="F5" s="29" t="s">
        <v>1745</v>
      </c>
      <c r="G5" s="29" t="s">
        <v>1754</v>
      </c>
      <c r="H5" s="13" t="s">
        <v>1755</v>
      </c>
      <c r="I5" s="30">
        <v>23821456</v>
      </c>
      <c r="J5" s="30"/>
      <c r="K5" s="10" t="s">
        <v>1749</v>
      </c>
      <c r="L5" s="10" t="s">
        <v>289</v>
      </c>
      <c r="M5" s="20" t="s">
        <v>58</v>
      </c>
      <c r="N5" s="10"/>
      <c r="O5" s="10"/>
      <c r="P5" s="10"/>
      <c r="Q5" s="10"/>
      <c r="R5" s="30"/>
      <c r="S5" s="10" t="s">
        <v>1756</v>
      </c>
      <c r="T5" s="10" t="s">
        <v>57</v>
      </c>
      <c r="U5" s="29"/>
      <c r="V5" s="10" t="s">
        <v>797</v>
      </c>
      <c r="W5" s="10" t="s">
        <v>324</v>
      </c>
      <c r="X5" s="10"/>
      <c r="Y5" s="29" t="s">
        <v>1757</v>
      </c>
      <c r="Z5" s="31" t="s">
        <v>1758</v>
      </c>
      <c r="AA5" s="10" t="s">
        <v>158</v>
      </c>
      <c r="AB5" s="10" t="s">
        <v>159</v>
      </c>
      <c r="AC5" s="32">
        <v>45458</v>
      </c>
      <c r="AD5" s="10" t="s">
        <v>289</v>
      </c>
      <c r="AE5" s="10" t="str">
        <f>VLOOKUP(C5,'[1]Supplier Teardown Ideas'!$B$2:$E$86,4,)</f>
        <v>Hector</v>
      </c>
      <c r="AF5" s="53">
        <f>VLOOKUP(C5,'[1]Supplier Teardown Ideas'!$B$2:$I$86,8,)</f>
        <v>1</v>
      </c>
      <c r="AG5" s="31">
        <f>VLOOKUP(C5,'[1]Supplier Teardown Ideas'!$B$2:$J$86,9,)</f>
        <v>26200</v>
      </c>
      <c r="AH5" s="54">
        <f>VLOOKUP(C5,'[1]Supplier Teardown Ideas'!$B$2:$K$86,10,)</f>
        <v>0</v>
      </c>
      <c r="AI5" s="54">
        <f>VLOOKUP(C5,'[1]Supplier Teardown Ideas'!$B$2:$L$86,11,)</f>
        <v>0</v>
      </c>
      <c r="AJ5" s="31"/>
      <c r="AK5" s="31"/>
      <c r="AL5" s="55">
        <f>VLOOKUP(C5,'[1]Supplier Teardown Ideas'!$B$2:$M$86,12,)</f>
        <v>0</v>
      </c>
      <c r="AM5" s="31"/>
      <c r="AN5" s="54">
        <f>VLOOKUP(C5,'[1]Supplier Teardown Ideas'!$B$2:$P$86,15,)</f>
        <v>0</v>
      </c>
      <c r="AO5" s="56">
        <f>VLOOKUP(C5,'[1]Supplier Teardown Ideas'!$B$2:$Q$86,16,)</f>
        <v>0</v>
      </c>
    </row>
    <row r="6" spans="1:41" ht="40.35" hidden="1" customHeight="1" x14ac:dyDescent="0.25">
      <c r="A6" s="10">
        <v>3</v>
      </c>
      <c r="B6" s="10" t="s">
        <v>632</v>
      </c>
      <c r="C6" s="10" t="s">
        <v>1759</v>
      </c>
      <c r="D6" s="10" t="s">
        <v>1753</v>
      </c>
      <c r="E6" s="29" t="s">
        <v>1744</v>
      </c>
      <c r="F6" s="29" t="s">
        <v>1745</v>
      </c>
      <c r="G6" s="29" t="s">
        <v>1760</v>
      </c>
      <c r="H6" s="13" t="s">
        <v>1761</v>
      </c>
      <c r="I6" s="30"/>
      <c r="J6" s="30"/>
      <c r="K6" s="10" t="s">
        <v>1749</v>
      </c>
      <c r="L6" s="10" t="s">
        <v>633</v>
      </c>
      <c r="M6" s="10" t="s">
        <v>58</v>
      </c>
      <c r="N6" s="10"/>
      <c r="O6" s="10"/>
      <c r="P6" s="10"/>
      <c r="Q6" s="10"/>
      <c r="R6" s="30"/>
      <c r="S6" s="10" t="s">
        <v>1750</v>
      </c>
      <c r="T6" s="10" t="s">
        <v>57</v>
      </c>
      <c r="U6" s="29"/>
      <c r="V6" s="10" t="s">
        <v>797</v>
      </c>
      <c r="W6" s="10" t="s">
        <v>68</v>
      </c>
      <c r="X6" s="10"/>
      <c r="Y6" s="29" t="s">
        <v>1762</v>
      </c>
      <c r="Z6" s="31" t="s">
        <v>70</v>
      </c>
      <c r="AA6" s="10" t="s">
        <v>70</v>
      </c>
      <c r="AB6" s="10" t="s">
        <v>70</v>
      </c>
      <c r="AC6" s="32" t="s">
        <v>70</v>
      </c>
      <c r="AD6" s="10" t="s">
        <v>633</v>
      </c>
      <c r="AE6" s="10" t="str">
        <f>VLOOKUP(C6,'[1]Supplier Teardown Ideas'!$B$2:$E$86,4,)</f>
        <v>Hector</v>
      </c>
      <c r="AF6" s="53">
        <f>VLOOKUP(C6,'[1]Supplier Teardown Ideas'!$B$2:$I$86,8,)</f>
        <v>1</v>
      </c>
      <c r="AG6" s="31">
        <f>VLOOKUP(C6,'[1]Supplier Teardown Ideas'!$B$2:$J$86,9,)</f>
        <v>26200</v>
      </c>
      <c r="AH6" s="54">
        <f>VLOOKUP(C6,'[1]Supplier Teardown Ideas'!$B$2:$K$86,10,)</f>
        <v>0</v>
      </c>
      <c r="AI6" s="54">
        <f>VLOOKUP(C6,'[1]Supplier Teardown Ideas'!$B$2:$L$86,11,)</f>
        <v>0</v>
      </c>
      <c r="AJ6" s="31"/>
      <c r="AK6" s="31"/>
      <c r="AL6" s="55">
        <f>VLOOKUP(C6,'[1]Supplier Teardown Ideas'!$B$2:$M$86,12,)</f>
        <v>0.42000000000000004</v>
      </c>
      <c r="AM6" s="31"/>
      <c r="AN6" s="54">
        <f>VLOOKUP(C6,'[1]Supplier Teardown Ideas'!$B$2:$P$86,15,)</f>
        <v>0</v>
      </c>
      <c r="AO6" s="56">
        <f>VLOOKUP(C6,'[1]Supplier Teardown Ideas'!$B$2:$Q$86,16,)</f>
        <v>0</v>
      </c>
    </row>
    <row r="7" spans="1:41" ht="60.6" hidden="1" customHeight="1" x14ac:dyDescent="0.25">
      <c r="A7" s="10">
        <v>4</v>
      </c>
      <c r="B7" s="10" t="s">
        <v>632</v>
      </c>
      <c r="C7" s="10" t="s">
        <v>1763</v>
      </c>
      <c r="D7" s="10" t="s">
        <v>1753</v>
      </c>
      <c r="E7" s="29" t="s">
        <v>1744</v>
      </c>
      <c r="F7" s="29" t="s">
        <v>1745</v>
      </c>
      <c r="G7" s="29" t="s">
        <v>1764</v>
      </c>
      <c r="H7" s="13" t="s">
        <v>1761</v>
      </c>
      <c r="I7" s="30"/>
      <c r="J7" s="30"/>
      <c r="K7" s="10" t="s">
        <v>1749</v>
      </c>
      <c r="L7" s="10" t="s">
        <v>633</v>
      </c>
      <c r="M7" s="10" t="s">
        <v>58</v>
      </c>
      <c r="N7" s="10"/>
      <c r="O7" s="10"/>
      <c r="P7" s="10" t="s">
        <v>58</v>
      </c>
      <c r="Q7" s="10" t="s">
        <v>58</v>
      </c>
      <c r="R7" s="30"/>
      <c r="S7" s="10" t="s">
        <v>1750</v>
      </c>
      <c r="T7" s="10" t="s">
        <v>57</v>
      </c>
      <c r="U7" s="29"/>
      <c r="V7" s="10" t="s">
        <v>797</v>
      </c>
      <c r="W7" s="10" t="s">
        <v>920</v>
      </c>
      <c r="X7" s="10"/>
      <c r="Y7" s="29" t="s">
        <v>1765</v>
      </c>
      <c r="Z7" s="31" t="s">
        <v>1766</v>
      </c>
      <c r="AA7" s="10" t="s">
        <v>923</v>
      </c>
      <c r="AB7" s="10" t="s">
        <v>130</v>
      </c>
      <c r="AC7" s="32">
        <v>45458</v>
      </c>
      <c r="AD7" s="10" t="s">
        <v>633</v>
      </c>
      <c r="AE7" s="10" t="str">
        <f>VLOOKUP(C7,'[1]Supplier Teardown Ideas'!$B$2:$E$86,4,)</f>
        <v>Hector</v>
      </c>
      <c r="AF7" s="53">
        <f>VLOOKUP(C7,'[1]Supplier Teardown Ideas'!$B$2:$I$86,8,)</f>
        <v>1</v>
      </c>
      <c r="AG7" s="31">
        <f>VLOOKUP(C7,'[1]Supplier Teardown Ideas'!$B$2:$J$86,9,)</f>
        <v>26200</v>
      </c>
      <c r="AH7" s="54">
        <f>VLOOKUP(C7,'[1]Supplier Teardown Ideas'!$B$2:$K$86,10,)</f>
        <v>1104</v>
      </c>
      <c r="AI7" s="54">
        <f>VLOOKUP(C7,'[1]Supplier Teardown Ideas'!$B$2:$L$86,11,)</f>
        <v>1104</v>
      </c>
      <c r="AJ7" s="31"/>
      <c r="AK7" s="31"/>
      <c r="AL7" s="55">
        <f>VLOOKUP(C7,'[1]Supplier Teardown Ideas'!$B$2:$M$86,12,)</f>
        <v>0.32999999999999996</v>
      </c>
      <c r="AM7" s="31"/>
      <c r="AN7" s="54">
        <f>VLOOKUP(C7,'[1]Supplier Teardown Ideas'!$B$2:$P$86,15,)</f>
        <v>1.4974174410886159</v>
      </c>
      <c r="AO7" s="56" t="str">
        <f>VLOOKUP(C7,'[1]Supplier Teardown Ideas'!$B$2:$Q$86,16,)</f>
        <v>Positive</v>
      </c>
    </row>
    <row r="8" spans="1:41" ht="40.35" hidden="1" customHeight="1" x14ac:dyDescent="0.25">
      <c r="A8" s="10">
        <v>5</v>
      </c>
      <c r="B8" s="10" t="s">
        <v>632</v>
      </c>
      <c r="C8" s="10" t="s">
        <v>1767</v>
      </c>
      <c r="D8" s="10" t="s">
        <v>1753</v>
      </c>
      <c r="E8" s="29" t="s">
        <v>1744</v>
      </c>
      <c r="F8" s="29" t="s">
        <v>1745</v>
      </c>
      <c r="G8" s="29" t="s">
        <v>1768</v>
      </c>
      <c r="H8" s="13" t="s">
        <v>1769</v>
      </c>
      <c r="I8" s="29" t="s">
        <v>1770</v>
      </c>
      <c r="J8" s="30"/>
      <c r="K8" s="10" t="s">
        <v>1749</v>
      </c>
      <c r="L8" s="10" t="s">
        <v>633</v>
      </c>
      <c r="M8" s="10" t="s">
        <v>57</v>
      </c>
      <c r="N8" s="10"/>
      <c r="O8" s="10"/>
      <c r="P8" s="10"/>
      <c r="Q8" s="10"/>
      <c r="R8" s="30"/>
      <c r="S8" s="10" t="s">
        <v>58</v>
      </c>
      <c r="T8" s="10" t="s">
        <v>57</v>
      </c>
      <c r="U8" s="29"/>
      <c r="V8" s="10" t="s">
        <v>797</v>
      </c>
      <c r="W8" s="10" t="s">
        <v>68</v>
      </c>
      <c r="X8" s="10"/>
      <c r="Y8" s="29" t="s">
        <v>1771</v>
      </c>
      <c r="Z8" s="31" t="s">
        <v>70</v>
      </c>
      <c r="AA8" s="10" t="s">
        <v>70</v>
      </c>
      <c r="AB8" s="10" t="s">
        <v>70</v>
      </c>
      <c r="AC8" s="10" t="s">
        <v>70</v>
      </c>
      <c r="AD8" s="10" t="s">
        <v>289</v>
      </c>
      <c r="AE8" s="10" t="str">
        <f>VLOOKUP(C8,'[1]Supplier Teardown Ideas'!$B$2:$E$86,4,)</f>
        <v>Hector</v>
      </c>
      <c r="AF8" s="53">
        <f>VLOOKUP(C8,'[1]Supplier Teardown Ideas'!$B$2:$I$86,8,)</f>
        <v>1</v>
      </c>
      <c r="AG8" s="31">
        <f>VLOOKUP(C8,'[1]Supplier Teardown Ideas'!$B$2:$J$86,9,)</f>
        <v>26200</v>
      </c>
      <c r="AH8" s="54">
        <f>VLOOKUP(C8,'[1]Supplier Teardown Ideas'!$B$2:$K$86,10,)</f>
        <v>0</v>
      </c>
      <c r="AI8" s="54">
        <f>VLOOKUP(C8,'[1]Supplier Teardown Ideas'!$B$2:$L$86,11,)</f>
        <v>0</v>
      </c>
      <c r="AJ8" s="31"/>
      <c r="AK8" s="31"/>
      <c r="AL8" s="55">
        <f>VLOOKUP(C8,'[1]Supplier Teardown Ideas'!$B$2:$M$86,12,)</f>
        <v>0</v>
      </c>
      <c r="AM8" s="31"/>
      <c r="AN8" s="54">
        <f>VLOOKUP(C8,'[1]Supplier Teardown Ideas'!$B$2:$P$86,15,)</f>
        <v>0</v>
      </c>
      <c r="AO8" s="56">
        <f>VLOOKUP(C8,'[1]Supplier Teardown Ideas'!$B$2:$Q$86,16,)</f>
        <v>0</v>
      </c>
    </row>
    <row r="9" spans="1:41" ht="40.35" hidden="1" customHeight="1" x14ac:dyDescent="0.25">
      <c r="A9" s="10">
        <v>6</v>
      </c>
      <c r="B9" s="10" t="s">
        <v>632</v>
      </c>
      <c r="C9" s="10" t="s">
        <v>1772</v>
      </c>
      <c r="D9" s="10" t="s">
        <v>1743</v>
      </c>
      <c r="E9" s="29" t="s">
        <v>1744</v>
      </c>
      <c r="F9" s="29" t="s">
        <v>1745</v>
      </c>
      <c r="G9" s="29" t="s">
        <v>1773</v>
      </c>
      <c r="H9" s="13" t="s">
        <v>1761</v>
      </c>
      <c r="I9" s="29" t="s">
        <v>1774</v>
      </c>
      <c r="J9" s="30"/>
      <c r="K9" s="10" t="s">
        <v>1775</v>
      </c>
      <c r="L9" s="10" t="s">
        <v>289</v>
      </c>
      <c r="M9" s="10" t="s">
        <v>58</v>
      </c>
      <c r="N9" s="10"/>
      <c r="O9" s="10"/>
      <c r="P9" s="10" t="s">
        <v>58</v>
      </c>
      <c r="Q9" s="39" t="s">
        <v>57</v>
      </c>
      <c r="R9" s="30"/>
      <c r="S9" s="10" t="s">
        <v>1750</v>
      </c>
      <c r="T9" s="10" t="s">
        <v>57</v>
      </c>
      <c r="U9" s="29"/>
      <c r="V9" s="10" t="s">
        <v>797</v>
      </c>
      <c r="W9" s="10" t="s">
        <v>68</v>
      </c>
      <c r="X9" s="10"/>
      <c r="Y9" s="29" t="s">
        <v>1776</v>
      </c>
      <c r="Z9" s="31" t="s">
        <v>1777</v>
      </c>
      <c r="AA9" s="10" t="s">
        <v>158</v>
      </c>
      <c r="AB9" s="10" t="s">
        <v>159</v>
      </c>
      <c r="AC9" s="32">
        <v>45458</v>
      </c>
      <c r="AD9" s="10" t="s">
        <v>289</v>
      </c>
      <c r="AE9" s="10" t="str">
        <f>VLOOKUP(C9,'[1]Supplier Teardown Ideas'!$B$2:$E$86,4,)</f>
        <v>Hector</v>
      </c>
      <c r="AF9" s="53">
        <f>VLOOKUP(C9,'[1]Supplier Teardown Ideas'!$B$2:$I$86,8,)</f>
        <v>0.61160305343511445</v>
      </c>
      <c r="AG9" s="31">
        <f>VLOOKUP(C9,'[1]Supplier Teardown Ideas'!$B$2:$J$86,9,)</f>
        <v>26200</v>
      </c>
      <c r="AH9" s="54">
        <f>VLOOKUP(C9,'[1]Supplier Teardown Ideas'!$B$2:$K$86,10,)</f>
        <v>168</v>
      </c>
      <c r="AI9" s="54">
        <f>VLOOKUP(C9,'[1]Supplier Teardown Ideas'!$B$2:$L$86,11,)</f>
        <v>102.74931297709922</v>
      </c>
      <c r="AJ9" s="31"/>
      <c r="AK9" s="31"/>
      <c r="AL9" s="55">
        <f>VLOOKUP(C9,'[1]Supplier Teardown Ideas'!$B$2:$M$86,12,)</f>
        <v>0.93</v>
      </c>
      <c r="AM9" s="31"/>
      <c r="AN9" s="54">
        <f>VLOOKUP(C9,'[1]Supplier Teardown Ideas'!$B$2:$P$86,15,)</f>
        <v>45.342143035446853</v>
      </c>
      <c r="AO9" s="56" t="str">
        <f>VLOOKUP(C9,'[1]Supplier Teardown Ideas'!$B$2:$Q$86,16,)</f>
        <v>Negative</v>
      </c>
    </row>
    <row r="10" spans="1:41" ht="40.35" hidden="1" customHeight="1" x14ac:dyDescent="0.25">
      <c r="A10" s="10">
        <v>7</v>
      </c>
      <c r="B10" s="10" t="s">
        <v>632</v>
      </c>
      <c r="C10" s="10" t="s">
        <v>1778</v>
      </c>
      <c r="D10" s="10" t="s">
        <v>1753</v>
      </c>
      <c r="E10" s="29" t="s">
        <v>1744</v>
      </c>
      <c r="F10" s="29" t="s">
        <v>1745</v>
      </c>
      <c r="G10" s="29" t="s">
        <v>1779</v>
      </c>
      <c r="H10" s="13" t="s">
        <v>1780</v>
      </c>
      <c r="I10" s="29" t="s">
        <v>1781</v>
      </c>
      <c r="J10" s="30"/>
      <c r="K10" s="10" t="s">
        <v>1749</v>
      </c>
      <c r="L10" s="10" t="s">
        <v>633</v>
      </c>
      <c r="M10" s="10" t="s">
        <v>58</v>
      </c>
      <c r="N10" s="10"/>
      <c r="O10" s="10"/>
      <c r="P10" s="10"/>
      <c r="Q10" s="10"/>
      <c r="R10" s="30"/>
      <c r="S10" s="10" t="s">
        <v>1756</v>
      </c>
      <c r="T10" s="10" t="s">
        <v>57</v>
      </c>
      <c r="U10" s="29"/>
      <c r="V10" s="10" t="s">
        <v>1780</v>
      </c>
      <c r="W10" s="10" t="s">
        <v>1782</v>
      </c>
      <c r="X10" s="10"/>
      <c r="Y10" s="29" t="s">
        <v>1783</v>
      </c>
      <c r="Z10" s="31" t="s">
        <v>70</v>
      </c>
      <c r="AA10" s="10" t="s">
        <v>70</v>
      </c>
      <c r="AB10" s="10" t="s">
        <v>70</v>
      </c>
      <c r="AC10" s="32" t="s">
        <v>70</v>
      </c>
      <c r="AD10" s="10" t="s">
        <v>633</v>
      </c>
      <c r="AE10" s="10" t="str">
        <f>VLOOKUP(C10,'[1]Supplier Teardown Ideas'!$B$2:$E$86,4,)</f>
        <v>Hector</v>
      </c>
      <c r="AF10" s="53">
        <f>VLOOKUP(C10,'[1]Supplier Teardown Ideas'!$B$2:$I$86,8,)</f>
        <v>1</v>
      </c>
      <c r="AG10" s="31">
        <f>VLOOKUP(C10,'[1]Supplier Teardown Ideas'!$B$2:$J$86,9,)</f>
        <v>26200</v>
      </c>
      <c r="AH10" s="54">
        <f>VLOOKUP(C10,'[1]Supplier Teardown Ideas'!$B$2:$K$86,10,)</f>
        <v>0</v>
      </c>
      <c r="AI10" s="54">
        <f>VLOOKUP(C10,'[1]Supplier Teardown Ideas'!$B$2:$L$86,11,)</f>
        <v>0</v>
      </c>
      <c r="AJ10" s="31"/>
      <c r="AK10" s="31"/>
      <c r="AL10" s="55">
        <f>VLOOKUP(C10,'[1]Supplier Teardown Ideas'!$B$2:$M$86,12,)</f>
        <v>0.97</v>
      </c>
      <c r="AM10" s="31"/>
      <c r="AN10" s="54">
        <f>VLOOKUP(C10,'[1]Supplier Teardown Ideas'!$B$2:$P$86,15,)</f>
        <v>0</v>
      </c>
      <c r="AO10" s="56">
        <f>VLOOKUP(C10,'[1]Supplier Teardown Ideas'!$B$2:$Q$86,16,)</f>
        <v>0</v>
      </c>
    </row>
    <row r="11" spans="1:41" ht="40.35" hidden="1" customHeight="1" x14ac:dyDescent="0.25">
      <c r="A11" s="10">
        <v>8</v>
      </c>
      <c r="B11" s="10" t="s">
        <v>632</v>
      </c>
      <c r="C11" s="10" t="s">
        <v>1784</v>
      </c>
      <c r="D11" s="10" t="s">
        <v>1753</v>
      </c>
      <c r="E11" s="29" t="s">
        <v>1744</v>
      </c>
      <c r="F11" s="29" t="s">
        <v>1745</v>
      </c>
      <c r="G11" s="29" t="s">
        <v>1785</v>
      </c>
      <c r="H11" s="13" t="s">
        <v>1780</v>
      </c>
      <c r="I11" s="30"/>
      <c r="J11" s="30"/>
      <c r="K11" s="10" t="s">
        <v>1749</v>
      </c>
      <c r="L11" s="10" t="s">
        <v>633</v>
      </c>
      <c r="M11" s="10" t="s">
        <v>58</v>
      </c>
      <c r="N11" s="10"/>
      <c r="O11" s="10"/>
      <c r="P11" s="10"/>
      <c r="Q11" s="10"/>
      <c r="R11" s="30"/>
      <c r="S11" s="10" t="s">
        <v>1756</v>
      </c>
      <c r="T11" s="10" t="s">
        <v>57</v>
      </c>
      <c r="U11" s="29"/>
      <c r="V11" s="10" t="s">
        <v>1780</v>
      </c>
      <c r="W11" s="10" t="s">
        <v>1782</v>
      </c>
      <c r="X11" s="10"/>
      <c r="Y11" s="29" t="s">
        <v>1783</v>
      </c>
      <c r="Z11" s="31" t="s">
        <v>70</v>
      </c>
      <c r="AA11" s="10" t="s">
        <v>70</v>
      </c>
      <c r="AB11" s="10" t="s">
        <v>70</v>
      </c>
      <c r="AC11" s="32" t="s">
        <v>70</v>
      </c>
      <c r="AD11" s="10" t="s">
        <v>633</v>
      </c>
      <c r="AE11" s="10" t="str">
        <f>VLOOKUP(C11,'[1]Supplier Teardown Ideas'!$B$2:$E$86,4,)</f>
        <v>Hector</v>
      </c>
      <c r="AF11" s="53">
        <f>VLOOKUP(C11,'[1]Supplier Teardown Ideas'!$B$2:$I$86,8,)</f>
        <v>1</v>
      </c>
      <c r="AG11" s="31">
        <f>VLOOKUP(C11,'[1]Supplier Teardown Ideas'!$B$2:$J$86,9,)</f>
        <v>26200</v>
      </c>
      <c r="AH11" s="54">
        <f>VLOOKUP(C11,'[1]Supplier Teardown Ideas'!$B$2:$K$86,10,)</f>
        <v>0</v>
      </c>
      <c r="AI11" s="54">
        <f>VLOOKUP(C11,'[1]Supplier Teardown Ideas'!$B$2:$L$86,11,)</f>
        <v>0</v>
      </c>
      <c r="AJ11" s="31"/>
      <c r="AK11" s="31"/>
      <c r="AL11" s="55">
        <f>VLOOKUP(C11,'[1]Supplier Teardown Ideas'!$B$2:$M$86,12,)</f>
        <v>1</v>
      </c>
      <c r="AM11" s="31"/>
      <c r="AN11" s="54">
        <f>VLOOKUP(C11,'[1]Supplier Teardown Ideas'!$B$2:$P$86,15,)</f>
        <v>0</v>
      </c>
      <c r="AO11" s="56">
        <f>VLOOKUP(C11,'[1]Supplier Teardown Ideas'!$B$2:$Q$86,16,)</f>
        <v>0</v>
      </c>
    </row>
    <row r="12" spans="1:41" ht="62.45" hidden="1" customHeight="1" x14ac:dyDescent="0.25">
      <c r="A12" s="10">
        <v>9</v>
      </c>
      <c r="B12" s="10" t="s">
        <v>632</v>
      </c>
      <c r="C12" s="10" t="s">
        <v>1786</v>
      </c>
      <c r="D12" s="10" t="s">
        <v>1743</v>
      </c>
      <c r="E12" s="29" t="s">
        <v>1744</v>
      </c>
      <c r="F12" s="29" t="s">
        <v>1745</v>
      </c>
      <c r="G12" s="29" t="s">
        <v>1787</v>
      </c>
      <c r="H12" s="13" t="s">
        <v>1761</v>
      </c>
      <c r="I12" s="29" t="s">
        <v>1788</v>
      </c>
      <c r="J12" s="30"/>
      <c r="K12" s="10" t="s">
        <v>1775</v>
      </c>
      <c r="L12" s="10" t="s">
        <v>289</v>
      </c>
      <c r="M12" s="10" t="s">
        <v>58</v>
      </c>
      <c r="N12" s="10"/>
      <c r="O12" s="10"/>
      <c r="P12" s="10" t="s">
        <v>58</v>
      </c>
      <c r="Q12" s="39" t="s">
        <v>57</v>
      </c>
      <c r="R12" s="30"/>
      <c r="S12" s="10" t="s">
        <v>1750</v>
      </c>
      <c r="T12" s="10" t="s">
        <v>57</v>
      </c>
      <c r="U12" s="29"/>
      <c r="V12" s="10" t="s">
        <v>797</v>
      </c>
      <c r="W12" s="10" t="s">
        <v>68</v>
      </c>
      <c r="X12" s="10"/>
      <c r="Y12" s="29" t="s">
        <v>1776</v>
      </c>
      <c r="Z12" s="31" t="s">
        <v>1789</v>
      </c>
      <c r="AA12" s="10" t="s">
        <v>158</v>
      </c>
      <c r="AB12" s="10" t="s">
        <v>159</v>
      </c>
      <c r="AC12" s="32">
        <v>45450</v>
      </c>
      <c r="AD12" s="10" t="s">
        <v>289</v>
      </c>
      <c r="AE12" s="10" t="str">
        <f>VLOOKUP(C12,'[1]Supplier Teardown Ideas'!$B$2:$E$86,4,)</f>
        <v>Hector</v>
      </c>
      <c r="AF12" s="53">
        <f>VLOOKUP(C12,'[1]Supplier Teardown Ideas'!$B$2:$I$86,8,)</f>
        <v>0.61160305343511445</v>
      </c>
      <c r="AG12" s="31">
        <f>VLOOKUP(C12,'[1]Supplier Teardown Ideas'!$B$2:$J$86,9,)</f>
        <v>26200</v>
      </c>
      <c r="AH12" s="54">
        <f>VLOOKUP(C12,'[1]Supplier Teardown Ideas'!$B$2:$K$86,10,)</f>
        <v>112</v>
      </c>
      <c r="AI12" s="54">
        <f>VLOOKUP(C12,'[1]Supplier Teardown Ideas'!$B$2:$L$86,11,)</f>
        <v>68.499541984732815</v>
      </c>
      <c r="AJ12" s="31"/>
      <c r="AK12" s="31"/>
      <c r="AL12" s="55">
        <f>VLOOKUP(C12,'[1]Supplier Teardown Ideas'!$B$2:$M$86,12,)</f>
        <v>0.55000000000000004</v>
      </c>
      <c r="AM12" s="31"/>
      <c r="AN12" s="54">
        <f>VLOOKUP(C12,'[1]Supplier Teardown Ideas'!$B$2:$P$86,15,)</f>
        <v>40.222868821767349</v>
      </c>
      <c r="AO12" s="56" t="str">
        <f>VLOOKUP(C12,'[1]Supplier Teardown Ideas'!$B$2:$Q$86,16,)</f>
        <v>Negative</v>
      </c>
    </row>
    <row r="13" spans="1:41" ht="48" hidden="1" customHeight="1" x14ac:dyDescent="0.25">
      <c r="A13" s="10">
        <v>10</v>
      </c>
      <c r="B13" s="10" t="s">
        <v>632</v>
      </c>
      <c r="C13" s="10" t="s">
        <v>1790</v>
      </c>
      <c r="D13" s="10" t="s">
        <v>1743</v>
      </c>
      <c r="E13" s="29" t="s">
        <v>1744</v>
      </c>
      <c r="F13" s="29" t="s">
        <v>1745</v>
      </c>
      <c r="G13" s="29" t="s">
        <v>1791</v>
      </c>
      <c r="H13" s="13" t="s">
        <v>1761</v>
      </c>
      <c r="I13" s="30">
        <v>26161536</v>
      </c>
      <c r="J13" s="30"/>
      <c r="K13" s="10" t="s">
        <v>1749</v>
      </c>
      <c r="L13" s="10" t="s">
        <v>289</v>
      </c>
      <c r="M13" s="10" t="s">
        <v>58</v>
      </c>
      <c r="N13" s="10"/>
      <c r="O13" s="10"/>
      <c r="P13" s="10" t="s">
        <v>58</v>
      </c>
      <c r="Q13" s="10" t="s">
        <v>58</v>
      </c>
      <c r="R13" s="30"/>
      <c r="S13" s="10" t="s">
        <v>1750</v>
      </c>
      <c r="T13" s="10" t="s">
        <v>57</v>
      </c>
      <c r="U13" s="29"/>
      <c r="V13" s="10" t="s">
        <v>797</v>
      </c>
      <c r="W13" s="10" t="s">
        <v>920</v>
      </c>
      <c r="X13" s="10"/>
      <c r="Y13" s="29" t="s">
        <v>1792</v>
      </c>
      <c r="Z13" s="31" t="s">
        <v>1766</v>
      </c>
      <c r="AA13" s="10" t="s">
        <v>923</v>
      </c>
      <c r="AB13" s="10" t="s">
        <v>130</v>
      </c>
      <c r="AC13" s="32">
        <v>45458</v>
      </c>
      <c r="AD13" s="10" t="s">
        <v>289</v>
      </c>
      <c r="AE13" s="10" t="str">
        <f>VLOOKUP(C13,'[1]Supplier Teardown Ideas'!$B$2:$E$86,4,)</f>
        <v>Hector</v>
      </c>
      <c r="AF13" s="53">
        <f>VLOOKUP(C13,'[1]Supplier Teardown Ideas'!$B$2:$I$86,8,)</f>
        <v>1</v>
      </c>
      <c r="AG13" s="31">
        <f>VLOOKUP(C13,'[1]Supplier Teardown Ideas'!$B$2:$J$86,9,)</f>
        <v>26200</v>
      </c>
      <c r="AH13" s="54">
        <f>VLOOKUP(C13,'[1]Supplier Teardown Ideas'!$B$2:$K$86,10,)</f>
        <v>96</v>
      </c>
      <c r="AI13" s="54">
        <f>VLOOKUP(C13,'[1]Supplier Teardown Ideas'!$B$2:$L$86,11,)</f>
        <v>96</v>
      </c>
      <c r="AJ13" s="31"/>
      <c r="AK13" s="31"/>
      <c r="AL13" s="55">
        <f>VLOOKUP(C13,'[1]Supplier Teardown Ideas'!$B$2:$M$86,12,)</f>
        <v>0.22</v>
      </c>
      <c r="AM13" s="31"/>
      <c r="AN13" s="54">
        <f>VLOOKUP(C13,'[1]Supplier Teardown Ideas'!$B$2:$P$86,15,)</f>
        <v>11.480200381679388</v>
      </c>
      <c r="AO13" s="56" t="str">
        <f>VLOOKUP(C13,'[1]Supplier Teardown Ideas'!$B$2:$Q$86,16,)</f>
        <v>Positive</v>
      </c>
    </row>
    <row r="14" spans="1:41" ht="66" hidden="1" customHeight="1" x14ac:dyDescent="0.25">
      <c r="A14" s="10">
        <v>11</v>
      </c>
      <c r="B14" s="10" t="s">
        <v>632</v>
      </c>
      <c r="C14" s="10" t="s">
        <v>1793</v>
      </c>
      <c r="D14" s="10" t="s">
        <v>1753</v>
      </c>
      <c r="E14" s="29" t="s">
        <v>1744</v>
      </c>
      <c r="F14" s="29" t="s">
        <v>1745</v>
      </c>
      <c r="G14" s="29" t="s">
        <v>1794</v>
      </c>
      <c r="H14" s="13" t="s">
        <v>1795</v>
      </c>
      <c r="I14" s="30">
        <v>24369650</v>
      </c>
      <c r="J14" s="30"/>
      <c r="K14" s="10" t="s">
        <v>1749</v>
      </c>
      <c r="L14" s="10" t="s">
        <v>289</v>
      </c>
      <c r="M14" s="10" t="s">
        <v>57</v>
      </c>
      <c r="N14" s="10"/>
      <c r="O14" s="10"/>
      <c r="P14" s="10"/>
      <c r="Q14" s="10"/>
      <c r="R14" s="30"/>
      <c r="S14" s="10" t="s">
        <v>1750</v>
      </c>
      <c r="T14" s="10" t="s">
        <v>57</v>
      </c>
      <c r="U14" s="29"/>
      <c r="V14" s="10" t="s">
        <v>797</v>
      </c>
      <c r="W14" s="10" t="s">
        <v>68</v>
      </c>
      <c r="X14" s="10"/>
      <c r="Y14" s="29" t="s">
        <v>1771</v>
      </c>
      <c r="Z14" s="31" t="s">
        <v>70</v>
      </c>
      <c r="AA14" s="10" t="s">
        <v>70</v>
      </c>
      <c r="AB14" s="10" t="s">
        <v>70</v>
      </c>
      <c r="AC14" s="10" t="s">
        <v>70</v>
      </c>
      <c r="AD14" s="10" t="s">
        <v>289</v>
      </c>
      <c r="AE14" s="10" t="str">
        <f>VLOOKUP(C14,'[1]Supplier Teardown Ideas'!$B$2:$E$86,4,)</f>
        <v>Hector</v>
      </c>
      <c r="AF14" s="53">
        <f>VLOOKUP(C14,'[1]Supplier Teardown Ideas'!$B$2:$I$86,8,)</f>
        <v>1</v>
      </c>
      <c r="AG14" s="31">
        <f>VLOOKUP(C14,'[1]Supplier Teardown Ideas'!$B$2:$J$86,9,)</f>
        <v>26200</v>
      </c>
      <c r="AH14" s="54">
        <f>VLOOKUP(C14,'[1]Supplier Teardown Ideas'!$B$2:$K$86,10,)</f>
        <v>0</v>
      </c>
      <c r="AI14" s="54">
        <f>VLOOKUP(C14,'[1]Supplier Teardown Ideas'!$B$2:$L$86,11,)</f>
        <v>0</v>
      </c>
      <c r="AJ14" s="31"/>
      <c r="AK14" s="31"/>
      <c r="AL14" s="55">
        <f>VLOOKUP(C14,'[1]Supplier Teardown Ideas'!$B$2:$M$86,12,)</f>
        <v>0</v>
      </c>
      <c r="AM14" s="31"/>
      <c r="AN14" s="54">
        <f>VLOOKUP(C14,'[1]Supplier Teardown Ideas'!$B$2:$P$86,15,)</f>
        <v>0</v>
      </c>
      <c r="AO14" s="56">
        <f>VLOOKUP(C14,'[1]Supplier Teardown Ideas'!$B$2:$Q$86,16,)</f>
        <v>0</v>
      </c>
    </row>
    <row r="15" spans="1:41" ht="40.35" hidden="1" customHeight="1" x14ac:dyDescent="0.25">
      <c r="A15" s="10">
        <v>12</v>
      </c>
      <c r="B15" s="10" t="s">
        <v>632</v>
      </c>
      <c r="C15" s="10" t="s">
        <v>1796</v>
      </c>
      <c r="D15" s="10" t="s">
        <v>1753</v>
      </c>
      <c r="E15" s="29" t="s">
        <v>1744</v>
      </c>
      <c r="F15" s="29" t="s">
        <v>1745</v>
      </c>
      <c r="G15" s="29" t="s">
        <v>1797</v>
      </c>
      <c r="H15" s="13" t="s">
        <v>1747</v>
      </c>
      <c r="I15" s="30">
        <v>23564108</v>
      </c>
      <c r="J15" s="30"/>
      <c r="K15" s="10" t="s">
        <v>1749</v>
      </c>
      <c r="L15" s="10" t="s">
        <v>289</v>
      </c>
      <c r="M15" s="10" t="s">
        <v>58</v>
      </c>
      <c r="N15" s="10"/>
      <c r="O15" s="10"/>
      <c r="P15" s="10" t="s">
        <v>58</v>
      </c>
      <c r="Q15" s="10" t="s">
        <v>58</v>
      </c>
      <c r="R15" s="30"/>
      <c r="S15" s="10" t="s">
        <v>1750</v>
      </c>
      <c r="T15" s="10" t="s">
        <v>57</v>
      </c>
      <c r="U15" s="29"/>
      <c r="V15" s="10" t="s">
        <v>797</v>
      </c>
      <c r="W15" s="10" t="s">
        <v>920</v>
      </c>
      <c r="X15" s="10"/>
      <c r="Y15" s="29" t="s">
        <v>1792</v>
      </c>
      <c r="Z15" s="31" t="s">
        <v>1798</v>
      </c>
      <c r="AA15" s="10" t="s">
        <v>923</v>
      </c>
      <c r="AB15" s="10" t="s">
        <v>130</v>
      </c>
      <c r="AC15" s="32">
        <v>45458</v>
      </c>
      <c r="AD15" s="10" t="s">
        <v>289</v>
      </c>
      <c r="AE15" s="10" t="str">
        <f>VLOOKUP(C15,'[1]Supplier Teardown Ideas'!$B$2:$E$86,4,)</f>
        <v>Hector</v>
      </c>
      <c r="AF15" s="53">
        <f>VLOOKUP(C15,'[1]Supplier Teardown Ideas'!$B$2:$I$86,8,)</f>
        <v>1</v>
      </c>
      <c r="AG15" s="31">
        <f>VLOOKUP(C15,'[1]Supplier Teardown Ideas'!$B$2:$J$86,9,)</f>
        <v>26200</v>
      </c>
      <c r="AH15" s="54">
        <f>VLOOKUP(C15,'[1]Supplier Teardown Ideas'!$B$2:$K$86,10,)</f>
        <v>72</v>
      </c>
      <c r="AI15" s="54">
        <f>VLOOKUP(C15,'[1]Supplier Teardown Ideas'!$B$2:$L$86,11,)</f>
        <v>72</v>
      </c>
      <c r="AJ15" s="31"/>
      <c r="AK15" s="31"/>
      <c r="AL15" s="55">
        <f>VLOOKUP(C15,'[1]Supplier Teardown Ideas'!$B$2:$M$86,12,)</f>
        <v>0</v>
      </c>
      <c r="AM15" s="31"/>
      <c r="AN15" s="54">
        <f>VLOOKUP(C15,'[1]Supplier Teardown Ideas'!$B$2:$P$86,15,)</f>
        <v>0</v>
      </c>
      <c r="AO15" s="56" t="str">
        <f>VLOOKUP(C15,'[1]Supplier Teardown Ideas'!$B$2:$Q$86,16,)</f>
        <v>Positive</v>
      </c>
    </row>
    <row r="16" spans="1:41" ht="40.35" hidden="1" customHeight="1" x14ac:dyDescent="0.25">
      <c r="A16" s="10">
        <v>13</v>
      </c>
      <c r="B16" s="10" t="s">
        <v>632</v>
      </c>
      <c r="C16" s="10" t="s">
        <v>1799</v>
      </c>
      <c r="D16" s="10" t="s">
        <v>1800</v>
      </c>
      <c r="E16" s="29" t="s">
        <v>1744</v>
      </c>
      <c r="F16" s="29" t="s">
        <v>1745</v>
      </c>
      <c r="G16" s="29" t="s">
        <v>1801</v>
      </c>
      <c r="H16" s="13" t="s">
        <v>1747</v>
      </c>
      <c r="I16" s="29" t="s">
        <v>1802</v>
      </c>
      <c r="J16" s="30"/>
      <c r="K16" s="10" t="s">
        <v>1749</v>
      </c>
      <c r="L16" s="10" t="s">
        <v>289</v>
      </c>
      <c r="M16" s="10" t="s">
        <v>58</v>
      </c>
      <c r="N16" s="10"/>
      <c r="O16" s="10"/>
      <c r="P16" s="10" t="s">
        <v>58</v>
      </c>
      <c r="Q16" s="10" t="s">
        <v>58</v>
      </c>
      <c r="R16" s="30"/>
      <c r="S16" s="10" t="s">
        <v>1750</v>
      </c>
      <c r="T16" s="10" t="s">
        <v>57</v>
      </c>
      <c r="U16" s="29"/>
      <c r="V16" s="10" t="s">
        <v>797</v>
      </c>
      <c r="W16" s="10" t="s">
        <v>920</v>
      </c>
      <c r="X16" s="10"/>
      <c r="Y16" s="29" t="s">
        <v>1803</v>
      </c>
      <c r="Z16" s="31" t="s">
        <v>1804</v>
      </c>
      <c r="AA16" s="13" t="s">
        <v>910</v>
      </c>
      <c r="AB16" s="10" t="s">
        <v>130</v>
      </c>
      <c r="AC16" s="32">
        <v>45464</v>
      </c>
      <c r="AD16" s="10" t="s">
        <v>289</v>
      </c>
      <c r="AE16" s="10" t="str">
        <f>VLOOKUP(C16,'[1]Supplier Teardown Ideas'!$B$2:$E$86,4,)</f>
        <v>Hector</v>
      </c>
      <c r="AF16" s="53">
        <f>VLOOKUP(C16,'[1]Supplier Teardown Ideas'!$B$2:$I$86,8,)</f>
        <v>1</v>
      </c>
      <c r="AG16" s="31">
        <f>VLOOKUP(C16,'[1]Supplier Teardown Ideas'!$B$2:$J$86,9,)</f>
        <v>26200</v>
      </c>
      <c r="AH16" s="54">
        <f>VLOOKUP(C16,'[1]Supplier Teardown Ideas'!$B$2:$K$86,10,)</f>
        <v>244.8</v>
      </c>
      <c r="AI16" s="54">
        <f>VLOOKUP(C16,'[1]Supplier Teardown Ideas'!$B$2:$L$86,11,)</f>
        <v>244.8</v>
      </c>
      <c r="AJ16" s="31"/>
      <c r="AK16" s="31"/>
      <c r="AL16" s="55">
        <f>VLOOKUP(C16,'[1]Supplier Teardown Ideas'!$B$2:$M$86,12,)</f>
        <v>0</v>
      </c>
      <c r="AM16" s="31"/>
      <c r="AN16" s="54">
        <f>VLOOKUP(C16,'[1]Supplier Teardown Ideas'!$B$2:$P$86,15,)</f>
        <v>0</v>
      </c>
      <c r="AO16" s="56" t="str">
        <f>VLOOKUP(C16,'[1]Supplier Teardown Ideas'!$B$2:$Q$86,16,)</f>
        <v>Positive</v>
      </c>
    </row>
    <row r="17" spans="1:41" ht="66" hidden="1" customHeight="1" x14ac:dyDescent="0.25">
      <c r="A17" s="10">
        <v>14</v>
      </c>
      <c r="B17" s="10" t="s">
        <v>632</v>
      </c>
      <c r="C17" s="10" t="s">
        <v>1805</v>
      </c>
      <c r="D17" s="10" t="s">
        <v>1806</v>
      </c>
      <c r="E17" s="29" t="s">
        <v>1744</v>
      </c>
      <c r="F17" s="29" t="s">
        <v>1745</v>
      </c>
      <c r="G17" s="29" t="s">
        <v>1807</v>
      </c>
      <c r="H17" s="13" t="s">
        <v>1795</v>
      </c>
      <c r="I17" s="30"/>
      <c r="J17" s="30"/>
      <c r="K17" s="10" t="s">
        <v>1749</v>
      </c>
      <c r="L17" s="10" t="s">
        <v>289</v>
      </c>
      <c r="M17" s="10" t="s">
        <v>58</v>
      </c>
      <c r="N17" s="10"/>
      <c r="O17" s="10"/>
      <c r="P17" s="10"/>
      <c r="Q17" s="10"/>
      <c r="R17" s="30"/>
      <c r="S17" s="10" t="s">
        <v>1750</v>
      </c>
      <c r="T17" s="10" t="s">
        <v>57</v>
      </c>
      <c r="U17" s="29"/>
      <c r="V17" s="10" t="s">
        <v>797</v>
      </c>
      <c r="W17" s="10" t="s">
        <v>324</v>
      </c>
      <c r="X17" s="10"/>
      <c r="Y17" s="29" t="s">
        <v>1803</v>
      </c>
      <c r="Z17" s="31" t="s">
        <v>1758</v>
      </c>
      <c r="AA17" s="10" t="s">
        <v>158</v>
      </c>
      <c r="AB17" s="10" t="s">
        <v>159</v>
      </c>
      <c r="AC17" s="32">
        <v>45458</v>
      </c>
      <c r="AD17" s="10" t="s">
        <v>289</v>
      </c>
      <c r="AE17" s="10" t="str">
        <f>VLOOKUP(C17,'[1]Supplier Teardown Ideas'!$B$2:$E$86,4,)</f>
        <v>Hector</v>
      </c>
      <c r="AF17" s="53">
        <f>VLOOKUP(C17,'[1]Supplier Teardown Ideas'!$B$2:$I$86,8,)</f>
        <v>1</v>
      </c>
      <c r="AG17" s="31">
        <f>VLOOKUP(C17,'[1]Supplier Teardown Ideas'!$B$2:$J$86,9,)</f>
        <v>26200</v>
      </c>
      <c r="AH17" s="54">
        <f>VLOOKUP(C17,'[1]Supplier Teardown Ideas'!$B$2:$K$86,10,)</f>
        <v>0</v>
      </c>
      <c r="AI17" s="54">
        <f>VLOOKUP(C17,'[1]Supplier Teardown Ideas'!$B$2:$L$86,11,)</f>
        <v>0</v>
      </c>
      <c r="AJ17" s="31"/>
      <c r="AK17" s="31"/>
      <c r="AL17" s="55">
        <f>VLOOKUP(C17,'[1]Supplier Teardown Ideas'!$B$2:$M$86,12,)</f>
        <v>0</v>
      </c>
      <c r="AM17" s="31"/>
      <c r="AN17" s="54">
        <f>VLOOKUP(C17,'[1]Supplier Teardown Ideas'!$B$2:$P$86,15,)</f>
        <v>0</v>
      </c>
      <c r="AO17" s="56">
        <f>VLOOKUP(C17,'[1]Supplier Teardown Ideas'!$B$2:$Q$86,16,)</f>
        <v>0</v>
      </c>
    </row>
    <row r="18" spans="1:41" ht="40.35" hidden="1" customHeight="1" x14ac:dyDescent="0.25">
      <c r="A18" s="10">
        <v>15</v>
      </c>
      <c r="B18" s="10" t="s">
        <v>632</v>
      </c>
      <c r="C18" s="10" t="s">
        <v>1808</v>
      </c>
      <c r="D18" s="10" t="s">
        <v>1806</v>
      </c>
      <c r="E18" s="29" t="s">
        <v>1744</v>
      </c>
      <c r="F18" s="29" t="s">
        <v>1745</v>
      </c>
      <c r="G18" s="29" t="s">
        <v>1809</v>
      </c>
      <c r="H18" s="13" t="s">
        <v>1795</v>
      </c>
      <c r="I18" s="30"/>
      <c r="J18" s="30"/>
      <c r="K18" s="10" t="s">
        <v>1749</v>
      </c>
      <c r="L18" s="10" t="s">
        <v>289</v>
      </c>
      <c r="M18" s="10" t="s">
        <v>57</v>
      </c>
      <c r="N18" s="10"/>
      <c r="O18" s="10"/>
      <c r="P18" s="10"/>
      <c r="Q18" s="10"/>
      <c r="R18" s="30"/>
      <c r="S18" s="10" t="s">
        <v>58</v>
      </c>
      <c r="T18" s="10" t="s">
        <v>57</v>
      </c>
      <c r="U18" s="29"/>
      <c r="V18" s="10" t="s">
        <v>797</v>
      </c>
      <c r="W18" s="10" t="s">
        <v>68</v>
      </c>
      <c r="X18" s="10"/>
      <c r="Y18" s="29" t="s">
        <v>1810</v>
      </c>
      <c r="Z18" s="31" t="s">
        <v>70</v>
      </c>
      <c r="AA18" s="10" t="s">
        <v>70</v>
      </c>
      <c r="AB18" s="10" t="s">
        <v>70</v>
      </c>
      <c r="AC18" s="10" t="s">
        <v>70</v>
      </c>
      <c r="AD18" s="10" t="s">
        <v>289</v>
      </c>
      <c r="AE18" s="10" t="str">
        <f>VLOOKUP(C18,'[1]Supplier Teardown Ideas'!$B$2:$E$86,4,)</f>
        <v>Hector</v>
      </c>
      <c r="AF18" s="53">
        <f>VLOOKUP(C18,'[1]Supplier Teardown Ideas'!$B$2:$I$86,8,)</f>
        <v>1</v>
      </c>
      <c r="AG18" s="31">
        <f>VLOOKUP(C18,'[1]Supplier Teardown Ideas'!$B$2:$J$86,9,)</f>
        <v>26200</v>
      </c>
      <c r="AH18" s="54">
        <f>VLOOKUP(C18,'[1]Supplier Teardown Ideas'!$B$2:$K$86,10,)</f>
        <v>0</v>
      </c>
      <c r="AI18" s="54">
        <f>VLOOKUP(C18,'[1]Supplier Teardown Ideas'!$B$2:$L$86,11,)</f>
        <v>0</v>
      </c>
      <c r="AJ18" s="31"/>
      <c r="AK18" s="31"/>
      <c r="AL18" s="55">
        <f>VLOOKUP(C18,'[1]Supplier Teardown Ideas'!$B$2:$M$86,12,)</f>
        <v>0</v>
      </c>
      <c r="AM18" s="31"/>
      <c r="AN18" s="54">
        <f>VLOOKUP(C18,'[1]Supplier Teardown Ideas'!$B$2:$P$86,15,)</f>
        <v>0</v>
      </c>
      <c r="AO18" s="56">
        <f>VLOOKUP(C18,'[1]Supplier Teardown Ideas'!$B$2:$Q$86,16,)</f>
        <v>0</v>
      </c>
    </row>
    <row r="19" spans="1:41" ht="62.85" hidden="1" customHeight="1" x14ac:dyDescent="0.25">
      <c r="A19" s="10">
        <v>16</v>
      </c>
      <c r="B19" s="10" t="s">
        <v>1811</v>
      </c>
      <c r="C19" s="13" t="s">
        <v>1812</v>
      </c>
      <c r="D19" s="13" t="s">
        <v>1813</v>
      </c>
      <c r="E19" s="13" t="s">
        <v>1814</v>
      </c>
      <c r="F19" s="13" t="s">
        <v>1815</v>
      </c>
      <c r="G19" s="29" t="s">
        <v>1816</v>
      </c>
      <c r="H19" s="13" t="s">
        <v>1761</v>
      </c>
      <c r="I19" s="30"/>
      <c r="J19" s="30"/>
      <c r="K19" s="10" t="s">
        <v>1817</v>
      </c>
      <c r="L19" s="10" t="s">
        <v>289</v>
      </c>
      <c r="M19" s="10" t="s">
        <v>58</v>
      </c>
      <c r="N19" s="10"/>
      <c r="O19" s="10"/>
      <c r="P19" s="10" t="s">
        <v>58</v>
      </c>
      <c r="Q19" s="10" t="s">
        <v>58</v>
      </c>
      <c r="R19" s="10">
        <v>130</v>
      </c>
      <c r="S19" s="10">
        <v>0</v>
      </c>
      <c r="T19" s="10" t="s">
        <v>57</v>
      </c>
      <c r="U19" s="29"/>
      <c r="V19" s="10" t="s">
        <v>797</v>
      </c>
      <c r="W19" s="10" t="s">
        <v>920</v>
      </c>
      <c r="X19" s="13" t="s">
        <v>1818</v>
      </c>
      <c r="Y19" s="29" t="s">
        <v>1819</v>
      </c>
      <c r="Z19" s="21" t="s">
        <v>1820</v>
      </c>
      <c r="AA19" s="10" t="s">
        <v>158</v>
      </c>
      <c r="AB19" s="10" t="s">
        <v>159</v>
      </c>
      <c r="AC19" s="32">
        <v>45458</v>
      </c>
      <c r="AD19" s="10" t="s">
        <v>289</v>
      </c>
      <c r="AE19" s="10" t="str">
        <f>VLOOKUP(C19,'[1]Supplier Teardown Ideas'!$B$2:$E$86,4,)</f>
        <v>Hector</v>
      </c>
      <c r="AF19" s="53">
        <f>VLOOKUP(C19,'[1]Supplier Teardown Ideas'!$B$2:$I$86,8,)</f>
        <v>1</v>
      </c>
      <c r="AG19" s="31">
        <f>VLOOKUP(C19,'[1]Supplier Teardown Ideas'!$B$2:$J$86,9,)</f>
        <v>26200</v>
      </c>
      <c r="AH19" s="54">
        <f>VLOOKUP(C19,'[1]Supplier Teardown Ideas'!$B$2:$K$86,10,)</f>
        <v>130</v>
      </c>
      <c r="AI19" s="54">
        <f>VLOOKUP(C19,'[1]Supplier Teardown Ideas'!$B$2:$L$86,11,)</f>
        <v>130</v>
      </c>
      <c r="AJ19" s="31"/>
      <c r="AK19" s="31"/>
      <c r="AL19" s="55">
        <f>VLOOKUP(C19,'[1]Supplier Teardown Ideas'!$B$2:$M$86,12,)</f>
        <v>0</v>
      </c>
      <c r="AM19" s="31"/>
      <c r="AN19" s="54">
        <f>VLOOKUP(C19,'[1]Supplier Teardown Ideas'!$B$2:$P$86,15,)</f>
        <v>0</v>
      </c>
      <c r="AO19" s="56" t="str">
        <f>VLOOKUP(C19,'[1]Supplier Teardown Ideas'!$B$2:$Q$86,16,)</f>
        <v>Positive</v>
      </c>
    </row>
    <row r="20" spans="1:41" ht="62.85" hidden="1" customHeight="1" x14ac:dyDescent="0.25">
      <c r="A20" s="10">
        <v>17</v>
      </c>
      <c r="B20" s="10" t="s">
        <v>1811</v>
      </c>
      <c r="C20" s="13" t="s">
        <v>1821</v>
      </c>
      <c r="D20" s="13" t="s">
        <v>1813</v>
      </c>
      <c r="E20" s="13" t="s">
        <v>1814</v>
      </c>
      <c r="F20" s="13" t="s">
        <v>1815</v>
      </c>
      <c r="G20" s="29" t="s">
        <v>1822</v>
      </c>
      <c r="H20" s="13" t="s">
        <v>1755</v>
      </c>
      <c r="I20" s="30"/>
      <c r="J20" s="30"/>
      <c r="K20" s="10" t="s">
        <v>1823</v>
      </c>
      <c r="L20" s="10" t="s">
        <v>289</v>
      </c>
      <c r="M20" s="10" t="s">
        <v>57</v>
      </c>
      <c r="N20" s="10"/>
      <c r="O20" s="10"/>
      <c r="P20" s="10"/>
      <c r="Q20" s="10"/>
      <c r="R20" s="10"/>
      <c r="S20" s="10"/>
      <c r="T20" s="10" t="s">
        <v>57</v>
      </c>
      <c r="U20" s="29"/>
      <c r="V20" s="10" t="s">
        <v>797</v>
      </c>
      <c r="W20" s="10" t="s">
        <v>68</v>
      </c>
      <c r="X20" s="10"/>
      <c r="Y20" s="29" t="s">
        <v>1824</v>
      </c>
      <c r="Z20" s="31" t="s">
        <v>70</v>
      </c>
      <c r="AA20" s="10" t="s">
        <v>70</v>
      </c>
      <c r="AB20" s="10" t="s">
        <v>70</v>
      </c>
      <c r="AC20" s="10" t="s">
        <v>70</v>
      </c>
      <c r="AD20" s="10" t="s">
        <v>289</v>
      </c>
      <c r="AE20" s="10" t="str">
        <f>VLOOKUP(C20,'[1]Supplier Teardown Ideas'!$B$2:$E$86,4,)</f>
        <v>Hector</v>
      </c>
      <c r="AF20" s="53">
        <f>VLOOKUP(C20,'[1]Supplier Teardown Ideas'!$B$2:$I$86,8,)</f>
        <v>1</v>
      </c>
      <c r="AG20" s="31">
        <f>VLOOKUP(C20,'[1]Supplier Teardown Ideas'!$B$2:$J$86,9,)</f>
        <v>26200</v>
      </c>
      <c r="AH20" s="54">
        <f>VLOOKUP(C20,'[1]Supplier Teardown Ideas'!$B$2:$K$86,10,)</f>
        <v>0</v>
      </c>
      <c r="AI20" s="54">
        <f>VLOOKUP(C20,'[1]Supplier Teardown Ideas'!$B$2:$L$86,11,)</f>
        <v>0</v>
      </c>
      <c r="AJ20" s="31"/>
      <c r="AK20" s="31"/>
      <c r="AL20" s="55">
        <f>VLOOKUP(C20,'[1]Supplier Teardown Ideas'!$B$2:$M$86,12,)</f>
        <v>0</v>
      </c>
      <c r="AM20" s="31"/>
      <c r="AN20" s="54">
        <f>VLOOKUP(C20,'[1]Supplier Teardown Ideas'!$B$2:$P$86,15,)</f>
        <v>0</v>
      </c>
      <c r="AO20" s="56">
        <f>VLOOKUP(C20,'[1]Supplier Teardown Ideas'!$B$2:$Q$86,16,)</f>
        <v>0</v>
      </c>
    </row>
    <row r="21" spans="1:41" ht="62.85" hidden="1" customHeight="1" x14ac:dyDescent="0.25">
      <c r="A21" s="10">
        <v>18</v>
      </c>
      <c r="B21" s="10" t="s">
        <v>1811</v>
      </c>
      <c r="C21" s="13" t="s">
        <v>1825</v>
      </c>
      <c r="D21" s="13" t="s">
        <v>1813</v>
      </c>
      <c r="E21" s="13" t="s">
        <v>1814</v>
      </c>
      <c r="F21" s="13" t="s">
        <v>1815</v>
      </c>
      <c r="G21" s="29" t="s">
        <v>1826</v>
      </c>
      <c r="H21" s="13" t="s">
        <v>1755</v>
      </c>
      <c r="I21" s="30"/>
      <c r="J21" s="30"/>
      <c r="K21" s="10" t="s">
        <v>1823</v>
      </c>
      <c r="L21" s="10" t="s">
        <v>289</v>
      </c>
      <c r="M21" s="10" t="s">
        <v>58</v>
      </c>
      <c r="N21" s="10"/>
      <c r="O21" s="10"/>
      <c r="P21" s="10" t="s">
        <v>58</v>
      </c>
      <c r="Q21" s="10" t="s">
        <v>58</v>
      </c>
      <c r="R21" s="10">
        <v>18</v>
      </c>
      <c r="S21" s="10">
        <v>0</v>
      </c>
      <c r="T21" s="10" t="s">
        <v>57</v>
      </c>
      <c r="U21" s="29"/>
      <c r="V21" s="10" t="s">
        <v>797</v>
      </c>
      <c r="W21" s="10" t="s">
        <v>68</v>
      </c>
      <c r="X21" s="10"/>
      <c r="Y21" s="29" t="s">
        <v>1827</v>
      </c>
      <c r="Z21" s="31" t="s">
        <v>70</v>
      </c>
      <c r="AA21" s="10" t="s">
        <v>70</v>
      </c>
      <c r="AB21" s="10" t="s">
        <v>70</v>
      </c>
      <c r="AC21" s="32" t="s">
        <v>70</v>
      </c>
      <c r="AD21" s="10" t="s">
        <v>289</v>
      </c>
      <c r="AE21" s="10" t="str">
        <f>VLOOKUP(C21,'[1]Supplier Teardown Ideas'!$B$2:$E$86,4,)</f>
        <v>Hector</v>
      </c>
      <c r="AF21" s="53">
        <f>VLOOKUP(C21,'[1]Supplier Teardown Ideas'!$B$2:$I$86,8,)</f>
        <v>1</v>
      </c>
      <c r="AG21" s="31">
        <f>VLOOKUP(C21,'[1]Supplier Teardown Ideas'!$B$2:$J$86,9,)</f>
        <v>26200</v>
      </c>
      <c r="AH21" s="54">
        <f>VLOOKUP(C21,'[1]Supplier Teardown Ideas'!$B$2:$K$86,10,)</f>
        <v>18</v>
      </c>
      <c r="AI21" s="54">
        <f>VLOOKUP(C21,'[1]Supplier Teardown Ideas'!$B$2:$L$86,11,)</f>
        <v>18</v>
      </c>
      <c r="AJ21" s="31"/>
      <c r="AK21" s="31"/>
      <c r="AL21" s="55">
        <f>VLOOKUP(C21,'[1]Supplier Teardown Ideas'!$B$2:$M$86,12,)</f>
        <v>0</v>
      </c>
      <c r="AM21" s="31"/>
      <c r="AN21" s="54">
        <f>VLOOKUP(C21,'[1]Supplier Teardown Ideas'!$B$2:$P$86,15,)</f>
        <v>0</v>
      </c>
      <c r="AO21" s="56" t="str">
        <f>VLOOKUP(C21,'[1]Supplier Teardown Ideas'!$B$2:$Q$86,16,)</f>
        <v>Positive</v>
      </c>
    </row>
    <row r="22" spans="1:41" ht="64.5" hidden="1" customHeight="1" x14ac:dyDescent="0.25">
      <c r="A22" s="10">
        <v>19</v>
      </c>
      <c r="B22" s="10" t="s">
        <v>1811</v>
      </c>
      <c r="C22" s="13" t="s">
        <v>1828</v>
      </c>
      <c r="D22" s="13" t="s">
        <v>1813</v>
      </c>
      <c r="E22" s="13" t="s">
        <v>1814</v>
      </c>
      <c r="F22" s="13" t="s">
        <v>1815</v>
      </c>
      <c r="G22" s="29" t="s">
        <v>1829</v>
      </c>
      <c r="H22" s="13" t="s">
        <v>1769</v>
      </c>
      <c r="I22" s="30"/>
      <c r="J22" s="30"/>
      <c r="K22" s="13" t="s">
        <v>1830</v>
      </c>
      <c r="L22" s="10" t="s">
        <v>289</v>
      </c>
      <c r="M22" s="10" t="s">
        <v>58</v>
      </c>
      <c r="N22" s="10"/>
      <c r="O22" s="10"/>
      <c r="P22" s="10"/>
      <c r="Q22" s="10"/>
      <c r="R22" s="10" t="s">
        <v>324</v>
      </c>
      <c r="S22" s="10" t="s">
        <v>324</v>
      </c>
      <c r="T22" s="10" t="s">
        <v>57</v>
      </c>
      <c r="U22" s="29"/>
      <c r="V22" s="10" t="s">
        <v>797</v>
      </c>
      <c r="W22" s="10" t="s">
        <v>324</v>
      </c>
      <c r="X22" s="10"/>
      <c r="Y22" s="29" t="s">
        <v>1831</v>
      </c>
      <c r="Z22" s="31" t="s">
        <v>1832</v>
      </c>
      <c r="AA22" s="10" t="s">
        <v>158</v>
      </c>
      <c r="AB22" s="10" t="s">
        <v>159</v>
      </c>
      <c r="AC22" s="32">
        <v>45471</v>
      </c>
      <c r="AD22" s="10" t="s">
        <v>289</v>
      </c>
      <c r="AE22" s="10" t="str">
        <f>VLOOKUP(C22,'[1]Supplier Teardown Ideas'!$B$2:$E$86,4,)</f>
        <v>Hector</v>
      </c>
      <c r="AF22" s="53">
        <f>VLOOKUP(C22,'[1]Supplier Teardown Ideas'!$B$2:$I$86,8,)</f>
        <v>1</v>
      </c>
      <c r="AG22" s="31">
        <f>VLOOKUP(C22,'[1]Supplier Teardown Ideas'!$B$2:$J$86,9,)</f>
        <v>26200</v>
      </c>
      <c r="AH22" s="54">
        <f>VLOOKUP(C22,'[1]Supplier Teardown Ideas'!$B$2:$K$86,10,)</f>
        <v>0</v>
      </c>
      <c r="AI22" s="54">
        <f>VLOOKUP(C22,'[1]Supplier Teardown Ideas'!$B$2:$L$86,11,)</f>
        <v>0</v>
      </c>
      <c r="AJ22" s="31"/>
      <c r="AK22" s="31"/>
      <c r="AL22" s="55">
        <f>VLOOKUP(C22,'[1]Supplier Teardown Ideas'!$B$2:$M$86,12,)</f>
        <v>0</v>
      </c>
      <c r="AM22" s="31"/>
      <c r="AN22" s="54">
        <f>VLOOKUP(C22,'[1]Supplier Teardown Ideas'!$B$2:$P$86,15,)</f>
        <v>0</v>
      </c>
      <c r="AO22" s="56">
        <f>VLOOKUP(C22,'[1]Supplier Teardown Ideas'!$B$2:$Q$86,16,)</f>
        <v>0</v>
      </c>
    </row>
    <row r="23" spans="1:41" ht="64.5" hidden="1" customHeight="1" x14ac:dyDescent="0.25">
      <c r="A23" s="10">
        <v>20</v>
      </c>
      <c r="B23" s="10" t="s">
        <v>1811</v>
      </c>
      <c r="C23" s="10" t="s">
        <v>1833</v>
      </c>
      <c r="D23" s="13" t="s">
        <v>1834</v>
      </c>
      <c r="E23" s="13" t="s">
        <v>1835</v>
      </c>
      <c r="F23" s="13" t="s">
        <v>1815</v>
      </c>
      <c r="G23" s="29" t="s">
        <v>1836</v>
      </c>
      <c r="H23" s="13" t="s">
        <v>1769</v>
      </c>
      <c r="I23" s="30"/>
      <c r="J23" s="30"/>
      <c r="K23" s="10" t="s">
        <v>1823</v>
      </c>
      <c r="L23" s="10" t="s">
        <v>289</v>
      </c>
      <c r="M23" s="10" t="s">
        <v>632</v>
      </c>
      <c r="N23" s="10"/>
      <c r="O23" s="10"/>
      <c r="P23" s="10" t="s">
        <v>58</v>
      </c>
      <c r="Q23" s="10" t="s">
        <v>58</v>
      </c>
      <c r="R23" s="10"/>
      <c r="S23" s="10"/>
      <c r="T23" s="10" t="s">
        <v>57</v>
      </c>
      <c r="U23" s="29"/>
      <c r="V23" s="10" t="s">
        <v>797</v>
      </c>
      <c r="W23" s="10" t="s">
        <v>920</v>
      </c>
      <c r="X23" s="10"/>
      <c r="Y23" s="29" t="s">
        <v>1837</v>
      </c>
      <c r="Z23" s="21" t="s">
        <v>1838</v>
      </c>
      <c r="AA23" s="10" t="s">
        <v>158</v>
      </c>
      <c r="AB23" s="10" t="s">
        <v>159</v>
      </c>
      <c r="AC23" s="32">
        <v>45458</v>
      </c>
      <c r="AD23" s="10" t="s">
        <v>289</v>
      </c>
      <c r="AE23" s="10" t="str">
        <f>VLOOKUP(C23,'[1]Supplier Teardown Ideas'!$B$2:$E$86,4,)</f>
        <v>Hector</v>
      </c>
      <c r="AF23" s="53">
        <f>VLOOKUP(C23,'[1]Supplier Teardown Ideas'!$B$2:$I$86,8,)</f>
        <v>1</v>
      </c>
      <c r="AG23" s="31">
        <f>VLOOKUP(C23,'[1]Supplier Teardown Ideas'!$B$2:$J$86,9,)</f>
        <v>26200</v>
      </c>
      <c r="AH23" s="54">
        <f>VLOOKUP(C23,'[1]Supplier Teardown Ideas'!$B$2:$K$86,10,)</f>
        <v>85</v>
      </c>
      <c r="AI23" s="54">
        <f>VLOOKUP(C23,'[1]Supplier Teardown Ideas'!$B$2:$L$86,11,)</f>
        <v>85</v>
      </c>
      <c r="AJ23" s="31"/>
      <c r="AK23" s="31"/>
      <c r="AL23" s="55">
        <f>VLOOKUP(C23,'[1]Supplier Teardown Ideas'!$B$2:$M$86,12,)</f>
        <v>0</v>
      </c>
      <c r="AM23" s="31"/>
      <c r="AN23" s="54">
        <f>VLOOKUP(C23,'[1]Supplier Teardown Ideas'!$B$2:$P$86,15,)</f>
        <v>0</v>
      </c>
      <c r="AO23" s="56" t="str">
        <f>VLOOKUP(C23,'[1]Supplier Teardown Ideas'!$B$2:$Q$86,16,)</f>
        <v>Positive</v>
      </c>
    </row>
    <row r="24" spans="1:41" ht="64.5" hidden="1" customHeight="1" x14ac:dyDescent="0.25">
      <c r="A24" s="10">
        <v>21</v>
      </c>
      <c r="B24" s="10" t="s">
        <v>1811</v>
      </c>
      <c r="C24" s="10" t="s">
        <v>1839</v>
      </c>
      <c r="D24" s="13" t="s">
        <v>1840</v>
      </c>
      <c r="E24" s="13" t="s">
        <v>1835</v>
      </c>
      <c r="F24" s="13" t="s">
        <v>1815</v>
      </c>
      <c r="G24" s="29" t="s">
        <v>1841</v>
      </c>
      <c r="H24" s="13" t="s">
        <v>1769</v>
      </c>
      <c r="I24" s="30"/>
      <c r="J24" s="30"/>
      <c r="K24" s="10" t="s">
        <v>1823</v>
      </c>
      <c r="L24" s="10" t="s">
        <v>289</v>
      </c>
      <c r="M24" s="10" t="s">
        <v>57</v>
      </c>
      <c r="N24" s="10"/>
      <c r="O24" s="10"/>
      <c r="P24" s="10"/>
      <c r="Q24" s="10"/>
      <c r="R24" s="10"/>
      <c r="S24" s="10"/>
      <c r="T24" s="10" t="s">
        <v>57</v>
      </c>
      <c r="U24" s="29"/>
      <c r="V24" s="10" t="s">
        <v>797</v>
      </c>
      <c r="W24" s="10" t="s">
        <v>68</v>
      </c>
      <c r="X24" s="10"/>
      <c r="Y24" s="29" t="s">
        <v>1842</v>
      </c>
      <c r="Z24" s="31" t="s">
        <v>70</v>
      </c>
      <c r="AA24" s="10" t="s">
        <v>70</v>
      </c>
      <c r="AB24" s="10" t="s">
        <v>70</v>
      </c>
      <c r="AC24" s="10" t="s">
        <v>70</v>
      </c>
      <c r="AD24" s="10" t="s">
        <v>289</v>
      </c>
      <c r="AE24" s="10" t="str">
        <f>VLOOKUP(C24,'[1]Supplier Teardown Ideas'!$B$2:$E$86,4,)</f>
        <v>Hector</v>
      </c>
      <c r="AF24" s="53">
        <f>VLOOKUP(C24,'[1]Supplier Teardown Ideas'!$B$2:$I$86,8,)</f>
        <v>1</v>
      </c>
      <c r="AG24" s="31">
        <f>VLOOKUP(C24,'[1]Supplier Teardown Ideas'!$B$2:$J$86,9,)</f>
        <v>26200</v>
      </c>
      <c r="AH24" s="54">
        <f>VLOOKUP(C24,'[1]Supplier Teardown Ideas'!$B$2:$K$86,10,)</f>
        <v>0</v>
      </c>
      <c r="AI24" s="54">
        <f>VLOOKUP(C24,'[1]Supplier Teardown Ideas'!$B$2:$L$86,11,)</f>
        <v>0</v>
      </c>
      <c r="AJ24" s="31"/>
      <c r="AK24" s="31"/>
      <c r="AL24" s="55">
        <f>VLOOKUP(C24,'[1]Supplier Teardown Ideas'!$B$2:$M$86,12,)</f>
        <v>0</v>
      </c>
      <c r="AM24" s="31"/>
      <c r="AN24" s="54">
        <f>VLOOKUP(C24,'[1]Supplier Teardown Ideas'!$B$2:$P$86,15,)</f>
        <v>0</v>
      </c>
      <c r="AO24" s="56">
        <f>VLOOKUP(C24,'[1]Supplier Teardown Ideas'!$B$2:$Q$86,16,)</f>
        <v>0</v>
      </c>
    </row>
    <row r="25" spans="1:41" ht="77.099999999999994" hidden="1" customHeight="1" x14ac:dyDescent="0.25">
      <c r="A25" s="10">
        <v>22</v>
      </c>
      <c r="B25" s="10" t="s">
        <v>1811</v>
      </c>
      <c r="C25" s="10" t="s">
        <v>1843</v>
      </c>
      <c r="D25" s="13" t="s">
        <v>1840</v>
      </c>
      <c r="E25" s="13" t="s">
        <v>1835</v>
      </c>
      <c r="F25" s="13" t="s">
        <v>1815</v>
      </c>
      <c r="G25" s="29" t="s">
        <v>1844</v>
      </c>
      <c r="H25" s="13" t="s">
        <v>1769</v>
      </c>
      <c r="I25" s="30"/>
      <c r="J25" s="30"/>
      <c r="K25" s="10" t="s">
        <v>1823</v>
      </c>
      <c r="L25" s="10" t="s">
        <v>289</v>
      </c>
      <c r="M25" s="10" t="s">
        <v>632</v>
      </c>
      <c r="N25" s="10"/>
      <c r="O25" s="10"/>
      <c r="P25" s="10" t="s">
        <v>58</v>
      </c>
      <c r="Q25" s="10" t="s">
        <v>58</v>
      </c>
      <c r="R25" s="10"/>
      <c r="S25" s="10"/>
      <c r="T25" s="10" t="s">
        <v>57</v>
      </c>
      <c r="U25" s="29"/>
      <c r="V25" s="10" t="s">
        <v>797</v>
      </c>
      <c r="W25" s="10" t="s">
        <v>920</v>
      </c>
      <c r="X25" s="10"/>
      <c r="Y25" s="29" t="s">
        <v>1845</v>
      </c>
      <c r="Z25" s="31" t="s">
        <v>1846</v>
      </c>
      <c r="AA25" s="13" t="s">
        <v>910</v>
      </c>
      <c r="AB25" s="10" t="s">
        <v>130</v>
      </c>
      <c r="AC25" s="32">
        <v>45464</v>
      </c>
      <c r="AD25" s="10" t="s">
        <v>289</v>
      </c>
      <c r="AE25" s="10" t="str">
        <f>VLOOKUP(C25,'[1]Supplier Teardown Ideas'!$B$2:$E$86,4,)</f>
        <v>Hector</v>
      </c>
      <c r="AF25" s="53">
        <f>VLOOKUP(C25,'[1]Supplier Teardown Ideas'!$B$2:$I$86,8,)</f>
        <v>1</v>
      </c>
      <c r="AG25" s="31">
        <f>VLOOKUP(C25,'[1]Supplier Teardown Ideas'!$B$2:$J$86,9,)</f>
        <v>26200</v>
      </c>
      <c r="AH25" s="54">
        <f>VLOOKUP(C25,'[1]Supplier Teardown Ideas'!$B$2:$K$86,10,)</f>
        <v>290</v>
      </c>
      <c r="AI25" s="54">
        <f>VLOOKUP(C25,'[1]Supplier Teardown Ideas'!$B$2:$L$86,11,)</f>
        <v>290</v>
      </c>
      <c r="AJ25" s="31"/>
      <c r="AK25" s="31"/>
      <c r="AL25" s="55">
        <f>VLOOKUP(C25,'[1]Supplier Teardown Ideas'!$B$2:$M$86,12,)</f>
        <v>0.06</v>
      </c>
      <c r="AM25" s="31"/>
      <c r="AN25" s="54">
        <f>VLOOKUP(C25,'[1]Supplier Teardown Ideas'!$B$2:$P$86,15,)</f>
        <v>1.0364569623585154</v>
      </c>
      <c r="AO25" s="56" t="str">
        <f>VLOOKUP(C25,'[1]Supplier Teardown Ideas'!$B$2:$Q$86,16,)</f>
        <v>Positive</v>
      </c>
    </row>
    <row r="26" spans="1:41" ht="64.5" customHeight="1" x14ac:dyDescent="0.25">
      <c r="A26" s="10">
        <v>23</v>
      </c>
      <c r="B26" s="10" t="s">
        <v>1811</v>
      </c>
      <c r="C26" s="13" t="s">
        <v>1847</v>
      </c>
      <c r="D26" s="13" t="s">
        <v>1848</v>
      </c>
      <c r="E26" s="13" t="s">
        <v>1849</v>
      </c>
      <c r="F26" s="13" t="s">
        <v>158</v>
      </c>
      <c r="G26" s="29" t="s">
        <v>1850</v>
      </c>
      <c r="H26" s="13" t="s">
        <v>1780</v>
      </c>
      <c r="I26" s="30"/>
      <c r="J26" s="10"/>
      <c r="K26" s="10" t="s">
        <v>1823</v>
      </c>
      <c r="L26" s="10" t="s">
        <v>289</v>
      </c>
      <c r="M26" s="10" t="s">
        <v>58</v>
      </c>
      <c r="N26" s="10"/>
      <c r="O26" s="10"/>
      <c r="P26" s="10"/>
      <c r="Q26" s="10" t="s">
        <v>58</v>
      </c>
      <c r="R26" s="10"/>
      <c r="S26" s="10"/>
      <c r="T26" s="10" t="s">
        <v>58</v>
      </c>
      <c r="U26" s="29"/>
      <c r="V26" s="10" t="s">
        <v>1780</v>
      </c>
      <c r="W26" s="10" t="s">
        <v>1782</v>
      </c>
      <c r="X26" s="10"/>
      <c r="Y26" s="29" t="s">
        <v>1851</v>
      </c>
      <c r="Z26" s="31" t="s">
        <v>70</v>
      </c>
      <c r="AA26" s="10" t="s">
        <v>70</v>
      </c>
      <c r="AB26" s="10" t="s">
        <v>70</v>
      </c>
      <c r="AC26" s="32" t="s">
        <v>70</v>
      </c>
      <c r="AD26" s="10" t="s">
        <v>633</v>
      </c>
      <c r="AE26" s="10" t="str">
        <f>VLOOKUP(C26,'[1]Supplier Teardown Ideas'!$B$2:$E$86,4,)</f>
        <v>Hector</v>
      </c>
      <c r="AF26" s="53">
        <f>VLOOKUP(C26,'[1]Supplier Teardown Ideas'!$B$2:$I$86,8,)</f>
        <v>0.49332061068702288</v>
      </c>
      <c r="AG26" s="31">
        <f>VLOOKUP(C26,'[1]Supplier Teardown Ideas'!$B$2:$J$86,9,)</f>
        <v>26200</v>
      </c>
      <c r="AH26" s="54">
        <f>VLOOKUP(C26,'[1]Supplier Teardown Ideas'!$B$2:$K$86,10,)</f>
        <v>40</v>
      </c>
      <c r="AI26" s="54">
        <f>VLOOKUP(C26,'[1]Supplier Teardown Ideas'!$B$2:$L$86,11,)</f>
        <v>19.732824427480914</v>
      </c>
      <c r="AJ26" s="31"/>
      <c r="AK26" s="31"/>
      <c r="AL26" s="55">
        <f>VLOOKUP(C26,'[1]Supplier Teardown Ideas'!$B$2:$M$86,12,)</f>
        <v>0</v>
      </c>
      <c r="AM26" s="31"/>
      <c r="AN26" s="54">
        <f>VLOOKUP(C26,'[1]Supplier Teardown Ideas'!$B$2:$P$86,15,)</f>
        <v>0</v>
      </c>
      <c r="AO26" s="56" t="str">
        <f>VLOOKUP(C26,'[1]Supplier Teardown Ideas'!$B$2:$Q$86,16,)</f>
        <v>Positive</v>
      </c>
    </row>
    <row r="27" spans="1:41" ht="64.5" customHeight="1" x14ac:dyDescent="0.25">
      <c r="A27" s="10">
        <v>24</v>
      </c>
      <c r="B27" s="10" t="s">
        <v>1811</v>
      </c>
      <c r="C27" s="13" t="s">
        <v>1852</v>
      </c>
      <c r="D27" s="13" t="s">
        <v>1848</v>
      </c>
      <c r="E27" s="13" t="s">
        <v>1849</v>
      </c>
      <c r="F27" s="13" t="s">
        <v>158</v>
      </c>
      <c r="G27" s="29" t="s">
        <v>1853</v>
      </c>
      <c r="H27" s="13" t="s">
        <v>1769</v>
      </c>
      <c r="I27" s="30"/>
      <c r="J27" s="10"/>
      <c r="K27" s="10" t="s">
        <v>1823</v>
      </c>
      <c r="L27" s="10" t="s">
        <v>289</v>
      </c>
      <c r="M27" s="10" t="s">
        <v>58</v>
      </c>
      <c r="N27" s="10"/>
      <c r="O27" s="10"/>
      <c r="P27" s="10" t="s">
        <v>58</v>
      </c>
      <c r="Q27" s="10" t="s">
        <v>58</v>
      </c>
      <c r="R27" s="10">
        <v>8</v>
      </c>
      <c r="S27" s="10"/>
      <c r="T27" s="10" t="s">
        <v>58</v>
      </c>
      <c r="U27" s="29"/>
      <c r="V27" s="10" t="s">
        <v>797</v>
      </c>
      <c r="W27" s="10" t="s">
        <v>920</v>
      </c>
      <c r="X27" s="10"/>
      <c r="Y27" s="29" t="s">
        <v>1854</v>
      </c>
      <c r="Z27" s="21" t="s">
        <v>1855</v>
      </c>
      <c r="AA27" s="10" t="s">
        <v>158</v>
      </c>
      <c r="AB27" s="10" t="s">
        <v>159</v>
      </c>
      <c r="AC27" s="32">
        <v>45458</v>
      </c>
      <c r="AD27" s="10" t="s">
        <v>289</v>
      </c>
      <c r="AE27" s="10" t="str">
        <f>VLOOKUP(C27,'[1]Supplier Teardown Ideas'!$B$2:$E$86,4,)</f>
        <v>Hector</v>
      </c>
      <c r="AF27" s="53">
        <f>VLOOKUP(C27,'[1]Supplier Teardown Ideas'!$B$2:$I$86,8,)</f>
        <v>1</v>
      </c>
      <c r="AG27" s="31">
        <f>VLOOKUP(C27,'[1]Supplier Teardown Ideas'!$B$2:$J$86,9,)</f>
        <v>26200</v>
      </c>
      <c r="AH27" s="54">
        <f>VLOOKUP(C27,'[1]Supplier Teardown Ideas'!$B$2:$K$86,10,)</f>
        <v>8</v>
      </c>
      <c r="AI27" s="54">
        <f>VLOOKUP(C27,'[1]Supplier Teardown Ideas'!$B$2:$L$86,11,)</f>
        <v>8</v>
      </c>
      <c r="AJ27" s="31"/>
      <c r="AK27" s="31"/>
      <c r="AL27" s="55">
        <f>VLOOKUP(C27,'[1]Supplier Teardown Ideas'!$B$2:$M$86,12,)</f>
        <v>0</v>
      </c>
      <c r="AM27" s="31"/>
      <c r="AN27" s="54">
        <f>VLOOKUP(C27,'[1]Supplier Teardown Ideas'!$B$2:$P$86,15,)</f>
        <v>0</v>
      </c>
      <c r="AO27" s="56" t="str">
        <f>VLOOKUP(C27,'[1]Supplier Teardown Ideas'!$B$2:$Q$86,16,)</f>
        <v>Positive</v>
      </c>
    </row>
    <row r="28" spans="1:41" ht="64.5" customHeight="1" x14ac:dyDescent="0.25">
      <c r="A28" s="10">
        <v>25</v>
      </c>
      <c r="B28" s="10" t="s">
        <v>1811</v>
      </c>
      <c r="C28" s="13" t="s">
        <v>1856</v>
      </c>
      <c r="D28" s="13" t="s">
        <v>1848</v>
      </c>
      <c r="E28" s="13" t="s">
        <v>1849</v>
      </c>
      <c r="F28" s="13" t="s">
        <v>158</v>
      </c>
      <c r="G28" s="29" t="s">
        <v>1857</v>
      </c>
      <c r="H28" s="13" t="s">
        <v>1769</v>
      </c>
      <c r="I28" s="30"/>
      <c r="J28" s="10"/>
      <c r="K28" s="10" t="s">
        <v>1823</v>
      </c>
      <c r="L28" s="10" t="s">
        <v>289</v>
      </c>
      <c r="M28" s="10" t="s">
        <v>58</v>
      </c>
      <c r="N28" s="10"/>
      <c r="O28" s="10"/>
      <c r="P28" s="10" t="s">
        <v>58</v>
      </c>
      <c r="Q28" s="10" t="s">
        <v>58</v>
      </c>
      <c r="R28" s="10">
        <v>6</v>
      </c>
      <c r="S28" s="10"/>
      <c r="T28" s="10" t="s">
        <v>58</v>
      </c>
      <c r="U28" s="29"/>
      <c r="V28" s="10" t="s">
        <v>797</v>
      </c>
      <c r="W28" s="10" t="s">
        <v>920</v>
      </c>
      <c r="X28" s="10"/>
      <c r="Y28" s="29" t="s">
        <v>1858</v>
      </c>
      <c r="Z28" s="21" t="s">
        <v>1855</v>
      </c>
      <c r="AA28" s="10" t="s">
        <v>158</v>
      </c>
      <c r="AB28" s="10" t="s">
        <v>159</v>
      </c>
      <c r="AC28" s="32">
        <v>45441</v>
      </c>
      <c r="AD28" s="10" t="s">
        <v>289</v>
      </c>
      <c r="AE28" s="10" t="str">
        <f>VLOOKUP(C28,'[1]Supplier Teardown Ideas'!$B$2:$E$86,4,)</f>
        <v>Hector</v>
      </c>
      <c r="AF28" s="53">
        <f>VLOOKUP(C28,'[1]Supplier Teardown Ideas'!$B$2:$I$86,8,)</f>
        <v>1</v>
      </c>
      <c r="AG28" s="31">
        <f>VLOOKUP(C28,'[1]Supplier Teardown Ideas'!$B$2:$J$86,9,)</f>
        <v>26200</v>
      </c>
      <c r="AH28" s="54">
        <f>VLOOKUP(C28,'[1]Supplier Teardown Ideas'!$B$2:$K$86,10,)</f>
        <v>6</v>
      </c>
      <c r="AI28" s="54">
        <f>VLOOKUP(C28,'[1]Supplier Teardown Ideas'!$B$2:$L$86,11,)</f>
        <v>6</v>
      </c>
      <c r="AJ28" s="31"/>
      <c r="AK28" s="31"/>
      <c r="AL28" s="55">
        <f>VLOOKUP(C28,'[1]Supplier Teardown Ideas'!$B$2:$M$86,12,)</f>
        <v>0</v>
      </c>
      <c r="AM28" s="31"/>
      <c r="AN28" s="54">
        <f>VLOOKUP(C28,'[1]Supplier Teardown Ideas'!$B$2:$P$86,15,)</f>
        <v>0</v>
      </c>
      <c r="AO28" s="56" t="str">
        <f>VLOOKUP(C28,'[1]Supplier Teardown Ideas'!$B$2:$Q$86,16,)</f>
        <v>Positive</v>
      </c>
    </row>
    <row r="29" spans="1:41" ht="64.5" customHeight="1" x14ac:dyDescent="0.25">
      <c r="A29" s="10">
        <v>26</v>
      </c>
      <c r="B29" s="10" t="s">
        <v>1811</v>
      </c>
      <c r="C29" s="13" t="s">
        <v>1859</v>
      </c>
      <c r="D29" s="13" t="s">
        <v>1848</v>
      </c>
      <c r="E29" s="13" t="s">
        <v>1849</v>
      </c>
      <c r="F29" s="13" t="s">
        <v>158</v>
      </c>
      <c r="G29" s="29" t="s">
        <v>1860</v>
      </c>
      <c r="H29" s="13" t="s">
        <v>1769</v>
      </c>
      <c r="I29" s="30"/>
      <c r="J29" s="10"/>
      <c r="K29" s="10" t="s">
        <v>1823</v>
      </c>
      <c r="L29" s="10" t="s">
        <v>289</v>
      </c>
      <c r="M29" s="10" t="s">
        <v>58</v>
      </c>
      <c r="N29" s="10"/>
      <c r="O29" s="10"/>
      <c r="P29" s="10" t="s">
        <v>58</v>
      </c>
      <c r="Q29" s="10" t="s">
        <v>58</v>
      </c>
      <c r="R29" s="10">
        <v>3</v>
      </c>
      <c r="S29" s="10"/>
      <c r="T29" s="10" t="s">
        <v>58</v>
      </c>
      <c r="U29" s="29" t="s">
        <v>1861</v>
      </c>
      <c r="V29" s="10" t="s">
        <v>797</v>
      </c>
      <c r="W29" s="10" t="s">
        <v>920</v>
      </c>
      <c r="X29" s="10"/>
      <c r="Y29" s="29" t="s">
        <v>1862</v>
      </c>
      <c r="Z29" s="21" t="s">
        <v>1863</v>
      </c>
      <c r="AA29" s="13" t="s">
        <v>1864</v>
      </c>
      <c r="AB29" s="13" t="s">
        <v>1865</v>
      </c>
      <c r="AC29" s="32">
        <v>45458</v>
      </c>
      <c r="AD29" s="10" t="s">
        <v>289</v>
      </c>
      <c r="AE29" s="10" t="str">
        <f>VLOOKUP(C29,'[1]Supplier Teardown Ideas'!$B$2:$E$86,4,)</f>
        <v>Hector</v>
      </c>
      <c r="AF29" s="53">
        <f>VLOOKUP(C29,'[1]Supplier Teardown Ideas'!$B$2:$I$86,8,)</f>
        <v>1</v>
      </c>
      <c r="AG29" s="31">
        <f>VLOOKUP(C29,'[1]Supplier Teardown Ideas'!$B$2:$J$86,9,)</f>
        <v>26200</v>
      </c>
      <c r="AH29" s="54">
        <f>VLOOKUP(C29,'[1]Supplier Teardown Ideas'!$B$2:$K$86,10,)</f>
        <v>3</v>
      </c>
      <c r="AI29" s="54">
        <f>VLOOKUP(C29,'[1]Supplier Teardown Ideas'!$B$2:$L$86,11,)</f>
        <v>3</v>
      </c>
      <c r="AJ29" s="31"/>
      <c r="AK29" s="31"/>
      <c r="AL29" s="55">
        <f>VLOOKUP(C29,'[1]Supplier Teardown Ideas'!$B$2:$M$86,12,)</f>
        <v>0</v>
      </c>
      <c r="AM29" s="31"/>
      <c r="AN29" s="54">
        <f>VLOOKUP(C29,'[1]Supplier Teardown Ideas'!$B$2:$P$86,15,)</f>
        <v>0</v>
      </c>
      <c r="AO29" s="56" t="str">
        <f>VLOOKUP(C29,'[1]Supplier Teardown Ideas'!$B$2:$Q$86,16,)</f>
        <v>Positive</v>
      </c>
    </row>
    <row r="30" spans="1:41" ht="64.5" customHeight="1" x14ac:dyDescent="0.25">
      <c r="A30" s="10">
        <v>27</v>
      </c>
      <c r="B30" s="10" t="s">
        <v>1811</v>
      </c>
      <c r="C30" s="13" t="s">
        <v>1866</v>
      </c>
      <c r="D30" s="13" t="s">
        <v>1848</v>
      </c>
      <c r="E30" s="13" t="s">
        <v>1849</v>
      </c>
      <c r="F30" s="13" t="s">
        <v>158</v>
      </c>
      <c r="G30" s="29" t="s">
        <v>1867</v>
      </c>
      <c r="H30" s="13" t="s">
        <v>1755</v>
      </c>
      <c r="I30" s="30"/>
      <c r="J30" s="10"/>
      <c r="K30" s="10" t="s">
        <v>1823</v>
      </c>
      <c r="L30" s="10" t="s">
        <v>289</v>
      </c>
      <c r="M30" s="10" t="s">
        <v>632</v>
      </c>
      <c r="N30" s="10"/>
      <c r="O30" s="10"/>
      <c r="P30" s="10"/>
      <c r="Q30" s="10"/>
      <c r="R30" s="10"/>
      <c r="S30" s="10"/>
      <c r="T30" s="10" t="s">
        <v>58</v>
      </c>
      <c r="U30" s="29"/>
      <c r="V30" s="10" t="s">
        <v>1780</v>
      </c>
      <c r="W30" s="10" t="s">
        <v>1782</v>
      </c>
      <c r="X30" s="10"/>
      <c r="Y30" s="29" t="s">
        <v>1868</v>
      </c>
      <c r="Z30" s="31" t="s">
        <v>70</v>
      </c>
      <c r="AA30" s="10" t="s">
        <v>70</v>
      </c>
      <c r="AB30" s="10" t="s">
        <v>70</v>
      </c>
      <c r="AC30" s="32" t="s">
        <v>70</v>
      </c>
      <c r="AD30" s="10" t="s">
        <v>633</v>
      </c>
      <c r="AE30" s="10" t="str">
        <f>VLOOKUP(C30,'[1]Supplier Teardown Ideas'!$B$2:$E$86,4,)</f>
        <v>Hector</v>
      </c>
      <c r="AF30" s="53">
        <f>VLOOKUP(C30,'[1]Supplier Teardown Ideas'!$B$2:$I$86,8,)</f>
        <v>1</v>
      </c>
      <c r="AG30" s="31">
        <f>VLOOKUP(C30,'[1]Supplier Teardown Ideas'!$B$2:$J$86,9,)</f>
        <v>26200</v>
      </c>
      <c r="AH30" s="54">
        <f>VLOOKUP(C30,'[1]Supplier Teardown Ideas'!$B$2:$K$86,10,)</f>
        <v>0</v>
      </c>
      <c r="AI30" s="54">
        <f>VLOOKUP(C30,'[1]Supplier Teardown Ideas'!$B$2:$L$86,11,)</f>
        <v>0</v>
      </c>
      <c r="AJ30" s="31"/>
      <c r="AK30" s="31"/>
      <c r="AL30" s="55">
        <f>VLOOKUP(C30,'[1]Supplier Teardown Ideas'!$B$2:$M$86,12,)</f>
        <v>0</v>
      </c>
      <c r="AM30" s="31"/>
      <c r="AN30" s="54">
        <f>VLOOKUP(C30,'[1]Supplier Teardown Ideas'!$B$2:$P$86,15,)</f>
        <v>0</v>
      </c>
      <c r="AO30" s="56">
        <f>VLOOKUP(C30,'[1]Supplier Teardown Ideas'!$B$2:$Q$86,16,)</f>
        <v>0</v>
      </c>
    </row>
    <row r="31" spans="1:41" ht="64.5" customHeight="1" x14ac:dyDescent="0.25">
      <c r="A31" s="10">
        <v>28</v>
      </c>
      <c r="B31" s="10" t="s">
        <v>1811</v>
      </c>
      <c r="C31" s="13" t="s">
        <v>1869</v>
      </c>
      <c r="D31" s="13" t="s">
        <v>1848</v>
      </c>
      <c r="E31" s="13" t="s">
        <v>1849</v>
      </c>
      <c r="F31" s="13" t="s">
        <v>158</v>
      </c>
      <c r="G31" s="29" t="s">
        <v>1870</v>
      </c>
      <c r="H31" s="13" t="s">
        <v>1769</v>
      </c>
      <c r="I31" s="30"/>
      <c r="J31" s="10"/>
      <c r="K31" s="10" t="s">
        <v>1823</v>
      </c>
      <c r="L31" s="10" t="s">
        <v>289</v>
      </c>
      <c r="M31" s="10" t="s">
        <v>58</v>
      </c>
      <c r="N31" s="10"/>
      <c r="O31" s="10"/>
      <c r="P31" s="10" t="s">
        <v>58</v>
      </c>
      <c r="Q31" s="10" t="s">
        <v>58</v>
      </c>
      <c r="R31" s="10">
        <v>30</v>
      </c>
      <c r="S31" s="10"/>
      <c r="T31" s="10" t="s">
        <v>58</v>
      </c>
      <c r="U31" s="29"/>
      <c r="V31" s="10" t="s">
        <v>797</v>
      </c>
      <c r="W31" s="10" t="s">
        <v>920</v>
      </c>
      <c r="X31" s="10"/>
      <c r="Y31" s="29" t="s">
        <v>1871</v>
      </c>
      <c r="Z31" s="21" t="s">
        <v>1863</v>
      </c>
      <c r="AA31" s="13" t="s">
        <v>1864</v>
      </c>
      <c r="AB31" s="13" t="s">
        <v>1865</v>
      </c>
      <c r="AC31" s="32">
        <v>45458</v>
      </c>
      <c r="AD31" s="10" t="s">
        <v>289</v>
      </c>
      <c r="AE31" s="10" t="str">
        <f>VLOOKUP(C31,'[1]Supplier Teardown Ideas'!$B$2:$E$86,4,)</f>
        <v>Hector</v>
      </c>
      <c r="AF31" s="53">
        <f>VLOOKUP(C31,'[1]Supplier Teardown Ideas'!$B$2:$I$86,8,)</f>
        <v>1</v>
      </c>
      <c r="AG31" s="31">
        <f>VLOOKUP(C31,'[1]Supplier Teardown Ideas'!$B$2:$J$86,9,)</f>
        <v>26200</v>
      </c>
      <c r="AH31" s="54">
        <f>VLOOKUP(C31,'[1]Supplier Teardown Ideas'!$B$2:$K$86,10,)</f>
        <v>30</v>
      </c>
      <c r="AI31" s="54">
        <f>VLOOKUP(C31,'[1]Supplier Teardown Ideas'!$B$2:$L$86,11,)</f>
        <v>30</v>
      </c>
      <c r="AJ31" s="31"/>
      <c r="AK31" s="31"/>
      <c r="AL31" s="55">
        <f>VLOOKUP(C31,'[1]Supplier Teardown Ideas'!$B$2:$M$86,12,)</f>
        <v>0</v>
      </c>
      <c r="AM31" s="31"/>
      <c r="AN31" s="54">
        <f>VLOOKUP(C31,'[1]Supplier Teardown Ideas'!$B$2:$P$86,15,)</f>
        <v>0</v>
      </c>
      <c r="AO31" s="56" t="str">
        <f>VLOOKUP(C31,'[1]Supplier Teardown Ideas'!$B$2:$Q$86,16,)</f>
        <v>Positive</v>
      </c>
    </row>
    <row r="32" spans="1:41" ht="64.5" customHeight="1" x14ac:dyDescent="0.25">
      <c r="A32" s="10">
        <v>29</v>
      </c>
      <c r="B32" s="10" t="s">
        <v>1811</v>
      </c>
      <c r="C32" s="13" t="s">
        <v>1872</v>
      </c>
      <c r="D32" s="13" t="s">
        <v>1848</v>
      </c>
      <c r="E32" s="13" t="s">
        <v>1849</v>
      </c>
      <c r="F32" s="13" t="s">
        <v>158</v>
      </c>
      <c r="G32" s="29" t="s">
        <v>1873</v>
      </c>
      <c r="H32" s="13" t="s">
        <v>1769</v>
      </c>
      <c r="I32" s="30"/>
      <c r="J32" s="33" t="s">
        <v>49</v>
      </c>
      <c r="K32" s="10" t="s">
        <v>1823</v>
      </c>
      <c r="L32" s="10" t="s">
        <v>289</v>
      </c>
      <c r="M32" s="10" t="s">
        <v>58</v>
      </c>
      <c r="N32" s="10"/>
      <c r="O32" s="10"/>
      <c r="P32" s="10" t="s">
        <v>57</v>
      </c>
      <c r="Q32" s="10"/>
      <c r="R32" s="10"/>
      <c r="S32" s="10"/>
      <c r="T32" s="10" t="s">
        <v>58</v>
      </c>
      <c r="U32" s="29"/>
      <c r="V32" s="10" t="s">
        <v>797</v>
      </c>
      <c r="W32" s="10" t="s">
        <v>68</v>
      </c>
      <c r="X32" s="10"/>
      <c r="Y32" s="29" t="s">
        <v>1874</v>
      </c>
      <c r="Z32" s="31"/>
      <c r="AA32" s="10"/>
      <c r="AB32" s="10"/>
      <c r="AC32" s="10"/>
      <c r="AD32" s="10"/>
      <c r="AE32" s="10" t="str">
        <f>VLOOKUP(C32,'[1]Supplier Teardown Ideas'!$B$2:$E$86,4,)</f>
        <v>Hector</v>
      </c>
      <c r="AF32" s="53">
        <f>VLOOKUP(C32,'[1]Supplier Teardown Ideas'!$B$2:$I$86,8,)</f>
        <v>1</v>
      </c>
      <c r="AG32" s="31">
        <f>VLOOKUP(C32,'[1]Supplier Teardown Ideas'!$B$2:$J$86,9,)</f>
        <v>26200</v>
      </c>
      <c r="AH32" s="54">
        <f>VLOOKUP(C32,'[1]Supplier Teardown Ideas'!$B$2:$K$86,10,)</f>
        <v>0</v>
      </c>
      <c r="AI32" s="54">
        <f>VLOOKUP(C32,'[1]Supplier Teardown Ideas'!$B$2:$L$86,11,)</f>
        <v>0</v>
      </c>
      <c r="AJ32" s="31"/>
      <c r="AK32" s="31"/>
      <c r="AL32" s="55">
        <f>VLOOKUP(C32,'[1]Supplier Teardown Ideas'!$B$2:$M$86,12,)</f>
        <v>0</v>
      </c>
      <c r="AM32" s="31"/>
      <c r="AN32" s="54">
        <f>VLOOKUP(C32,'[1]Supplier Teardown Ideas'!$B$2:$P$86,15,)</f>
        <v>0</v>
      </c>
      <c r="AO32" s="56">
        <f>VLOOKUP(C32,'[1]Supplier Teardown Ideas'!$B$2:$Q$86,16,)</f>
        <v>0</v>
      </c>
    </row>
    <row r="33" spans="1:41" ht="64.5" customHeight="1" x14ac:dyDescent="0.25">
      <c r="A33" s="10">
        <v>30</v>
      </c>
      <c r="B33" s="10" t="s">
        <v>1811</v>
      </c>
      <c r="C33" s="13" t="s">
        <v>1875</v>
      </c>
      <c r="D33" s="13" t="s">
        <v>1848</v>
      </c>
      <c r="E33" s="13" t="s">
        <v>1849</v>
      </c>
      <c r="F33" s="13" t="s">
        <v>158</v>
      </c>
      <c r="G33" s="29" t="s">
        <v>1876</v>
      </c>
      <c r="H33" s="13" t="s">
        <v>1769</v>
      </c>
      <c r="I33" s="30"/>
      <c r="J33" s="33" t="s">
        <v>49</v>
      </c>
      <c r="K33" s="10" t="s">
        <v>1877</v>
      </c>
      <c r="L33" s="10" t="s">
        <v>289</v>
      </c>
      <c r="M33" s="10" t="s">
        <v>58</v>
      </c>
      <c r="N33" s="10"/>
      <c r="O33" s="10"/>
      <c r="P33" s="10" t="s">
        <v>57</v>
      </c>
      <c r="Q33" s="10"/>
      <c r="R33" s="10"/>
      <c r="S33" s="10"/>
      <c r="T33" s="10" t="s">
        <v>58</v>
      </c>
      <c r="U33" s="29"/>
      <c r="V33" s="10" t="s">
        <v>797</v>
      </c>
      <c r="W33" s="10" t="s">
        <v>68</v>
      </c>
      <c r="X33" s="10"/>
      <c r="Y33" s="29" t="s">
        <v>1878</v>
      </c>
      <c r="Z33" s="31" t="s">
        <v>1879</v>
      </c>
      <c r="AA33" s="10" t="s">
        <v>158</v>
      </c>
      <c r="AB33" s="10" t="s">
        <v>159</v>
      </c>
      <c r="AC33" s="32">
        <v>45458</v>
      </c>
      <c r="AD33" s="10" t="s">
        <v>289</v>
      </c>
      <c r="AE33" s="10" t="str">
        <f>VLOOKUP(C33,'[1]Supplier Teardown Ideas'!$B$2:$E$86,4,)</f>
        <v>Hector</v>
      </c>
      <c r="AF33" s="53">
        <f>VLOOKUP(C33,'[1]Supplier Teardown Ideas'!$B$2:$I$86,8,)</f>
        <v>0.82541984732824436</v>
      </c>
      <c r="AG33" s="31">
        <f>VLOOKUP(C33,'[1]Supplier Teardown Ideas'!$B$2:$J$86,9,)</f>
        <v>26200</v>
      </c>
      <c r="AH33" s="54">
        <f>VLOOKUP(C33,'[1]Supplier Teardown Ideas'!$B$2:$K$86,10,)</f>
        <v>0</v>
      </c>
      <c r="AI33" s="54">
        <f>VLOOKUP(C33,'[1]Supplier Teardown Ideas'!$B$2:$L$86,11,)</f>
        <v>0</v>
      </c>
      <c r="AJ33" s="31"/>
      <c r="AK33" s="31"/>
      <c r="AL33" s="55">
        <f>VLOOKUP(C33,'[1]Supplier Teardown Ideas'!$B$2:$M$86,12,)</f>
        <v>0</v>
      </c>
      <c r="AM33" s="31"/>
      <c r="AN33" s="54">
        <f>VLOOKUP(C33,'[1]Supplier Teardown Ideas'!$B$2:$P$86,15,)</f>
        <v>0</v>
      </c>
      <c r="AO33" s="56">
        <f>VLOOKUP(C33,'[1]Supplier Teardown Ideas'!$B$2:$Q$86,16,)</f>
        <v>0</v>
      </c>
    </row>
    <row r="34" spans="1:41" ht="64.5" customHeight="1" x14ac:dyDescent="0.25">
      <c r="A34" s="10">
        <v>31</v>
      </c>
      <c r="B34" s="10" t="s">
        <v>1811</v>
      </c>
      <c r="C34" s="13" t="s">
        <v>1880</v>
      </c>
      <c r="D34" s="13" t="s">
        <v>1848</v>
      </c>
      <c r="E34" s="13" t="s">
        <v>1849</v>
      </c>
      <c r="F34" s="13" t="s">
        <v>158</v>
      </c>
      <c r="G34" s="29" t="s">
        <v>1881</v>
      </c>
      <c r="H34" s="13" t="s">
        <v>1755</v>
      </c>
      <c r="I34" s="30"/>
      <c r="J34" s="33" t="s">
        <v>49</v>
      </c>
      <c r="K34" s="10" t="s">
        <v>1823</v>
      </c>
      <c r="L34" s="10" t="s">
        <v>289</v>
      </c>
      <c r="M34" s="10" t="s">
        <v>58</v>
      </c>
      <c r="N34" s="10"/>
      <c r="O34" s="10"/>
      <c r="P34" s="10" t="s">
        <v>57</v>
      </c>
      <c r="Q34" s="10"/>
      <c r="R34" s="10"/>
      <c r="S34" s="10"/>
      <c r="T34" s="10" t="s">
        <v>58</v>
      </c>
      <c r="U34" s="29"/>
      <c r="V34" s="10" t="s">
        <v>797</v>
      </c>
      <c r="W34" s="10" t="s">
        <v>68</v>
      </c>
      <c r="X34" s="10"/>
      <c r="Y34" s="29" t="s">
        <v>1882</v>
      </c>
      <c r="Z34" s="31" t="s">
        <v>1879</v>
      </c>
      <c r="AA34" s="10" t="s">
        <v>158</v>
      </c>
      <c r="AB34" s="10" t="s">
        <v>159</v>
      </c>
      <c r="AC34" s="32">
        <v>45463</v>
      </c>
      <c r="AD34" s="10" t="s">
        <v>289</v>
      </c>
      <c r="AE34" s="10" t="str">
        <f>VLOOKUP(C34,'[1]Supplier Teardown Ideas'!$B$2:$E$86,4,)</f>
        <v>Hector</v>
      </c>
      <c r="AF34" s="53">
        <f>VLOOKUP(C34,'[1]Supplier Teardown Ideas'!$B$2:$I$86,8,)</f>
        <v>1</v>
      </c>
      <c r="AG34" s="31">
        <f>VLOOKUP(C34,'[1]Supplier Teardown Ideas'!$B$2:$J$86,9,)</f>
        <v>26200</v>
      </c>
      <c r="AH34" s="54">
        <f>VLOOKUP(C34,'[1]Supplier Teardown Ideas'!$B$2:$K$86,10,)</f>
        <v>0</v>
      </c>
      <c r="AI34" s="54">
        <f>VLOOKUP(C34,'[1]Supplier Teardown Ideas'!$B$2:$L$86,11,)</f>
        <v>0</v>
      </c>
      <c r="AJ34" s="31"/>
      <c r="AK34" s="31"/>
      <c r="AL34" s="55">
        <f>VLOOKUP(C34,'[1]Supplier Teardown Ideas'!$B$2:$M$86,12,)</f>
        <v>0</v>
      </c>
      <c r="AM34" s="31"/>
      <c r="AN34" s="54">
        <f>VLOOKUP(C34,'[1]Supplier Teardown Ideas'!$B$2:$P$86,15,)</f>
        <v>0</v>
      </c>
      <c r="AO34" s="56">
        <f>VLOOKUP(C34,'[1]Supplier Teardown Ideas'!$B$2:$Q$86,16,)</f>
        <v>0</v>
      </c>
    </row>
    <row r="35" spans="1:41" ht="64.5" customHeight="1" x14ac:dyDescent="0.25">
      <c r="A35" s="10">
        <v>32</v>
      </c>
      <c r="B35" s="10" t="s">
        <v>1811</v>
      </c>
      <c r="C35" s="13" t="s">
        <v>1883</v>
      </c>
      <c r="D35" s="13" t="s">
        <v>1848</v>
      </c>
      <c r="E35" s="13" t="s">
        <v>1849</v>
      </c>
      <c r="F35" s="13" t="s">
        <v>158</v>
      </c>
      <c r="G35" s="29" t="s">
        <v>1884</v>
      </c>
      <c r="H35" s="13" t="s">
        <v>1755</v>
      </c>
      <c r="I35" s="30"/>
      <c r="J35" s="10"/>
      <c r="K35" s="10" t="s">
        <v>1823</v>
      </c>
      <c r="L35" s="10" t="s">
        <v>289</v>
      </c>
      <c r="M35" s="10" t="s">
        <v>57</v>
      </c>
      <c r="N35" s="10"/>
      <c r="O35" s="10"/>
      <c r="P35" s="10"/>
      <c r="Q35" s="10"/>
      <c r="R35" s="10"/>
      <c r="S35" s="10"/>
      <c r="T35" s="10" t="s">
        <v>58</v>
      </c>
      <c r="U35" s="29"/>
      <c r="V35" s="10" t="s">
        <v>797</v>
      </c>
      <c r="W35" s="10" t="s">
        <v>68</v>
      </c>
      <c r="X35" s="10"/>
      <c r="Y35" s="29" t="s">
        <v>1885</v>
      </c>
      <c r="Z35" s="31" t="s">
        <v>70</v>
      </c>
      <c r="AA35" s="10" t="s">
        <v>70</v>
      </c>
      <c r="AB35" s="10" t="s">
        <v>70</v>
      </c>
      <c r="AC35" s="10" t="s">
        <v>70</v>
      </c>
      <c r="AD35" s="10" t="s">
        <v>289</v>
      </c>
      <c r="AE35" s="10" t="str">
        <f>VLOOKUP(C35,'[1]Supplier Teardown Ideas'!$B$2:$E$86,4,)</f>
        <v>Hector</v>
      </c>
      <c r="AF35" s="53">
        <f>VLOOKUP(C35,'[1]Supplier Teardown Ideas'!$B$2:$I$86,8,)</f>
        <v>1</v>
      </c>
      <c r="AG35" s="31">
        <f>VLOOKUP(C35,'[1]Supplier Teardown Ideas'!$B$2:$J$86,9,)</f>
        <v>26200</v>
      </c>
      <c r="AH35" s="54">
        <f>VLOOKUP(C35,'[1]Supplier Teardown Ideas'!$B$2:$K$86,10,)</f>
        <v>0</v>
      </c>
      <c r="AI35" s="54">
        <f>VLOOKUP(C35,'[1]Supplier Teardown Ideas'!$B$2:$L$86,11,)</f>
        <v>0</v>
      </c>
      <c r="AJ35" s="31"/>
      <c r="AK35" s="31"/>
      <c r="AL35" s="55">
        <f>VLOOKUP(C35,'[1]Supplier Teardown Ideas'!$B$2:$M$86,12,)</f>
        <v>0</v>
      </c>
      <c r="AM35" s="31"/>
      <c r="AN35" s="54">
        <f>VLOOKUP(C35,'[1]Supplier Teardown Ideas'!$B$2:$P$86,15,)</f>
        <v>0</v>
      </c>
      <c r="AO35" s="56">
        <f>VLOOKUP(C35,'[1]Supplier Teardown Ideas'!$B$2:$Q$86,16,)</f>
        <v>0</v>
      </c>
    </row>
    <row r="36" spans="1:41" ht="64.5" customHeight="1" x14ac:dyDescent="0.25">
      <c r="A36" s="10">
        <v>33</v>
      </c>
      <c r="B36" s="10" t="s">
        <v>1811</v>
      </c>
      <c r="C36" s="13" t="s">
        <v>1886</v>
      </c>
      <c r="D36" s="13" t="s">
        <v>1848</v>
      </c>
      <c r="E36" s="13" t="s">
        <v>1849</v>
      </c>
      <c r="F36" s="13" t="s">
        <v>158</v>
      </c>
      <c r="G36" s="29" t="s">
        <v>1887</v>
      </c>
      <c r="H36" s="13" t="s">
        <v>1755</v>
      </c>
      <c r="I36" s="30"/>
      <c r="J36" s="10"/>
      <c r="K36" s="10" t="s">
        <v>1823</v>
      </c>
      <c r="L36" s="10" t="s">
        <v>289</v>
      </c>
      <c r="M36" s="10" t="s">
        <v>57</v>
      </c>
      <c r="N36" s="10"/>
      <c r="O36" s="10"/>
      <c r="P36" s="10"/>
      <c r="Q36" s="10"/>
      <c r="R36" s="10"/>
      <c r="S36" s="10"/>
      <c r="T36" s="10" t="s">
        <v>58</v>
      </c>
      <c r="U36" s="29"/>
      <c r="V36" s="10" t="s">
        <v>797</v>
      </c>
      <c r="W36" s="10" t="s">
        <v>68</v>
      </c>
      <c r="X36" s="10"/>
      <c r="Y36" s="29" t="s">
        <v>1888</v>
      </c>
      <c r="Z36" s="31" t="s">
        <v>70</v>
      </c>
      <c r="AA36" s="10" t="s">
        <v>70</v>
      </c>
      <c r="AB36" s="10" t="s">
        <v>70</v>
      </c>
      <c r="AC36" s="10" t="s">
        <v>70</v>
      </c>
      <c r="AD36" s="10" t="s">
        <v>289</v>
      </c>
      <c r="AE36" s="10" t="str">
        <f>VLOOKUP(C36,'[1]Supplier Teardown Ideas'!$B$2:$E$86,4,)</f>
        <v>Hector</v>
      </c>
      <c r="AF36" s="53">
        <f>VLOOKUP(C36,'[1]Supplier Teardown Ideas'!$B$2:$I$86,8,)</f>
        <v>1</v>
      </c>
      <c r="AG36" s="31">
        <f>VLOOKUP(C36,'[1]Supplier Teardown Ideas'!$B$2:$J$86,9,)</f>
        <v>26200</v>
      </c>
      <c r="AH36" s="54">
        <f>VLOOKUP(C36,'[1]Supplier Teardown Ideas'!$B$2:$K$86,10,)</f>
        <v>0</v>
      </c>
      <c r="AI36" s="54">
        <f>VLOOKUP(C36,'[1]Supplier Teardown Ideas'!$B$2:$L$86,11,)</f>
        <v>0</v>
      </c>
      <c r="AJ36" s="31"/>
      <c r="AK36" s="31"/>
      <c r="AL36" s="55">
        <f>VLOOKUP(C36,'[1]Supplier Teardown Ideas'!$B$2:$M$86,12,)</f>
        <v>0</v>
      </c>
      <c r="AM36" s="31"/>
      <c r="AN36" s="54">
        <f>VLOOKUP(C36,'[1]Supplier Teardown Ideas'!$B$2:$P$86,15,)</f>
        <v>0</v>
      </c>
      <c r="AO36" s="56">
        <f>VLOOKUP(C36,'[1]Supplier Teardown Ideas'!$B$2:$Q$86,16,)</f>
        <v>0</v>
      </c>
    </row>
    <row r="37" spans="1:41" ht="64.5" customHeight="1" x14ac:dyDescent="0.25">
      <c r="A37" s="10">
        <v>34</v>
      </c>
      <c r="B37" s="10" t="s">
        <v>1811</v>
      </c>
      <c r="C37" s="13" t="s">
        <v>1889</v>
      </c>
      <c r="D37" s="13" t="s">
        <v>1848</v>
      </c>
      <c r="E37" s="13" t="s">
        <v>1849</v>
      </c>
      <c r="F37" s="13" t="s">
        <v>158</v>
      </c>
      <c r="G37" s="29" t="s">
        <v>1890</v>
      </c>
      <c r="H37" s="13" t="s">
        <v>1780</v>
      </c>
      <c r="I37" s="30"/>
      <c r="J37" s="10"/>
      <c r="K37" s="10" t="s">
        <v>1823</v>
      </c>
      <c r="L37" s="10" t="s">
        <v>289</v>
      </c>
      <c r="M37" s="10" t="s">
        <v>58</v>
      </c>
      <c r="N37" s="10"/>
      <c r="O37" s="10"/>
      <c r="P37" s="10"/>
      <c r="Q37" s="39" t="s">
        <v>57</v>
      </c>
      <c r="R37" s="10"/>
      <c r="S37" s="10"/>
      <c r="T37" s="10" t="s">
        <v>58</v>
      </c>
      <c r="U37" s="29"/>
      <c r="V37" s="10" t="s">
        <v>1780</v>
      </c>
      <c r="W37" s="10" t="s">
        <v>1782</v>
      </c>
      <c r="X37" s="10"/>
      <c r="Y37" s="29" t="s">
        <v>1891</v>
      </c>
      <c r="Z37" s="31" t="s">
        <v>70</v>
      </c>
      <c r="AA37" s="10" t="s">
        <v>70</v>
      </c>
      <c r="AB37" s="10" t="s">
        <v>70</v>
      </c>
      <c r="AC37" s="32" t="s">
        <v>70</v>
      </c>
      <c r="AD37" s="10" t="s">
        <v>633</v>
      </c>
      <c r="AE37" s="10" t="str">
        <f>VLOOKUP(C37,'[1]Supplier Teardown Ideas'!$B$2:$E$86,4,)</f>
        <v>Hector</v>
      </c>
      <c r="AF37" s="53">
        <f>VLOOKUP(C37,'[1]Supplier Teardown Ideas'!$B$2:$I$86,8,)</f>
        <v>1</v>
      </c>
      <c r="AG37" s="31">
        <f>VLOOKUP(C37,'[1]Supplier Teardown Ideas'!$B$2:$J$86,9,)</f>
        <v>26200</v>
      </c>
      <c r="AH37" s="54">
        <f>VLOOKUP(C37,'[1]Supplier Teardown Ideas'!$B$2:$K$86,10,)</f>
        <v>5</v>
      </c>
      <c r="AI37" s="54">
        <f>VLOOKUP(C37,'[1]Supplier Teardown Ideas'!$B$2:$L$86,11,)</f>
        <v>5</v>
      </c>
      <c r="AJ37" s="31"/>
      <c r="AK37" s="31"/>
      <c r="AL37" s="55">
        <f>VLOOKUP(C37,'[1]Supplier Teardown Ideas'!$B$2:$M$86,12,)</f>
        <v>0.3</v>
      </c>
      <c r="AM37" s="31"/>
      <c r="AN37" s="54">
        <f>VLOOKUP(C37,'[1]Supplier Teardown Ideas'!$B$2:$P$86,15,)</f>
        <v>300.5725190839695</v>
      </c>
      <c r="AO37" s="56" t="str">
        <f>VLOOKUP(C37,'[1]Supplier Teardown Ideas'!$B$2:$Q$86,16,)</f>
        <v>Negative</v>
      </c>
    </row>
    <row r="38" spans="1:41" ht="64.5" customHeight="1" x14ac:dyDescent="0.25">
      <c r="A38" s="10">
        <v>35</v>
      </c>
      <c r="B38" s="10" t="s">
        <v>1811</v>
      </c>
      <c r="C38" s="13" t="s">
        <v>1892</v>
      </c>
      <c r="D38" s="13" t="s">
        <v>1848</v>
      </c>
      <c r="E38" s="13" t="s">
        <v>1849</v>
      </c>
      <c r="F38" s="13" t="s">
        <v>158</v>
      </c>
      <c r="G38" s="29" t="s">
        <v>1893</v>
      </c>
      <c r="H38" s="13" t="s">
        <v>1795</v>
      </c>
      <c r="I38" s="30"/>
      <c r="J38" s="33" t="s">
        <v>49</v>
      </c>
      <c r="K38" s="10" t="s">
        <v>1823</v>
      </c>
      <c r="L38" s="10" t="s">
        <v>289</v>
      </c>
      <c r="M38" s="10" t="s">
        <v>58</v>
      </c>
      <c r="N38" s="10"/>
      <c r="O38" s="10"/>
      <c r="P38" s="10" t="s">
        <v>57</v>
      </c>
      <c r="Q38" s="10"/>
      <c r="R38" s="10"/>
      <c r="S38" s="10"/>
      <c r="T38" s="10" t="s">
        <v>57</v>
      </c>
      <c r="U38" s="29"/>
      <c r="V38" s="10" t="s">
        <v>797</v>
      </c>
      <c r="W38" s="10" t="s">
        <v>68</v>
      </c>
      <c r="X38" s="10"/>
      <c r="Y38" s="29" t="s">
        <v>1894</v>
      </c>
      <c r="Z38" s="31" t="s">
        <v>1879</v>
      </c>
      <c r="AA38" s="10" t="s">
        <v>158</v>
      </c>
      <c r="AB38" s="10" t="s">
        <v>159</v>
      </c>
      <c r="AC38" s="32">
        <v>45463</v>
      </c>
      <c r="AD38" s="10"/>
      <c r="AE38" s="10" t="str">
        <f>VLOOKUP(C38,'[1]Supplier Teardown Ideas'!$B$2:$E$86,4,)</f>
        <v>Hector</v>
      </c>
      <c r="AF38" s="53">
        <f>VLOOKUP(C38,'[1]Supplier Teardown Ideas'!$B$2:$I$86,8,)</f>
        <v>1</v>
      </c>
      <c r="AG38" s="31">
        <f>VLOOKUP(C38,'[1]Supplier Teardown Ideas'!$B$2:$J$86,9,)</f>
        <v>26200</v>
      </c>
      <c r="AH38" s="54">
        <f>VLOOKUP(C38,'[1]Supplier Teardown Ideas'!$B$2:$K$86,10,)</f>
        <v>0</v>
      </c>
      <c r="AI38" s="54">
        <f>VLOOKUP(C38,'[1]Supplier Teardown Ideas'!$B$2:$L$86,11,)</f>
        <v>0</v>
      </c>
      <c r="AJ38" s="31"/>
      <c r="AK38" s="31"/>
      <c r="AL38" s="55">
        <f>VLOOKUP(C38,'[1]Supplier Teardown Ideas'!$B$2:$M$86,12,)</f>
        <v>0</v>
      </c>
      <c r="AM38" s="31"/>
      <c r="AN38" s="54">
        <f>VLOOKUP(C38,'[1]Supplier Teardown Ideas'!$B$2:$P$86,15,)</f>
        <v>0</v>
      </c>
      <c r="AO38" s="56">
        <f>VLOOKUP(C38,'[1]Supplier Teardown Ideas'!$B$2:$Q$86,16,)</f>
        <v>0</v>
      </c>
    </row>
    <row r="39" spans="1:41" ht="64.5" customHeight="1" x14ac:dyDescent="0.25">
      <c r="A39" s="10">
        <v>36</v>
      </c>
      <c r="B39" s="10" t="s">
        <v>1811</v>
      </c>
      <c r="C39" s="13" t="s">
        <v>1895</v>
      </c>
      <c r="D39" s="13" t="s">
        <v>1848</v>
      </c>
      <c r="E39" s="13" t="s">
        <v>1849</v>
      </c>
      <c r="F39" s="13" t="s">
        <v>158</v>
      </c>
      <c r="G39" s="29" t="s">
        <v>1896</v>
      </c>
      <c r="H39" s="13" t="s">
        <v>1897</v>
      </c>
      <c r="I39" s="30"/>
      <c r="J39" s="33" t="s">
        <v>49</v>
      </c>
      <c r="K39" s="10" t="s">
        <v>1823</v>
      </c>
      <c r="L39" s="10" t="s">
        <v>289</v>
      </c>
      <c r="M39" s="10" t="s">
        <v>58</v>
      </c>
      <c r="N39" s="10"/>
      <c r="O39" s="10"/>
      <c r="P39" s="10"/>
      <c r="Q39" s="10"/>
      <c r="R39" s="10"/>
      <c r="S39" s="10"/>
      <c r="T39" s="10" t="s">
        <v>57</v>
      </c>
      <c r="U39" s="29"/>
      <c r="V39" s="10" t="s">
        <v>1780</v>
      </c>
      <c r="W39" s="10" t="s">
        <v>1782</v>
      </c>
      <c r="X39" s="10"/>
      <c r="Y39" s="29" t="s">
        <v>1898</v>
      </c>
      <c r="Z39" s="31"/>
      <c r="AA39" s="10"/>
      <c r="AB39" s="10"/>
      <c r="AC39" s="10"/>
      <c r="AD39" s="10"/>
      <c r="AE39" s="10" t="str">
        <f>VLOOKUP(C39,'[1]Supplier Teardown Ideas'!$B$2:$E$86,4,)</f>
        <v>Hector</v>
      </c>
      <c r="AF39" s="53">
        <f>VLOOKUP(C39,'[1]Supplier Teardown Ideas'!$B$2:$I$86,8,)</f>
        <v>1</v>
      </c>
      <c r="AG39" s="31">
        <f>VLOOKUP(C39,'[1]Supplier Teardown Ideas'!$B$2:$J$86,9,)</f>
        <v>26200</v>
      </c>
      <c r="AH39" s="54">
        <f>VLOOKUP(C39,'[1]Supplier Teardown Ideas'!$B$2:$K$86,10,)</f>
        <v>0</v>
      </c>
      <c r="AI39" s="54">
        <f>VLOOKUP(C39,'[1]Supplier Teardown Ideas'!$B$2:$L$86,11,)</f>
        <v>0</v>
      </c>
      <c r="AJ39" s="31"/>
      <c r="AK39" s="31"/>
      <c r="AL39" s="55">
        <f>VLOOKUP(C39,'[1]Supplier Teardown Ideas'!$B$2:$M$86,12,)</f>
        <v>0</v>
      </c>
      <c r="AM39" s="31"/>
      <c r="AN39" s="54">
        <f>VLOOKUP(C39,'[1]Supplier Teardown Ideas'!$B$2:$P$86,15,)</f>
        <v>0</v>
      </c>
      <c r="AO39" s="56">
        <f>VLOOKUP(C39,'[1]Supplier Teardown Ideas'!$B$2:$Q$86,16,)</f>
        <v>0</v>
      </c>
    </row>
    <row r="40" spans="1:41" ht="64.5" customHeight="1" x14ac:dyDescent="0.25">
      <c r="A40" s="10">
        <v>37</v>
      </c>
      <c r="B40" s="10" t="s">
        <v>1811</v>
      </c>
      <c r="C40" s="13" t="s">
        <v>1899</v>
      </c>
      <c r="D40" s="13" t="s">
        <v>1848</v>
      </c>
      <c r="E40" s="13" t="s">
        <v>1849</v>
      </c>
      <c r="F40" s="13" t="s">
        <v>158</v>
      </c>
      <c r="G40" s="29" t="s">
        <v>1900</v>
      </c>
      <c r="H40" s="13" t="s">
        <v>1897</v>
      </c>
      <c r="I40" s="30"/>
      <c r="J40" s="33" t="s">
        <v>49</v>
      </c>
      <c r="K40" s="10" t="s">
        <v>1823</v>
      </c>
      <c r="L40" s="10" t="s">
        <v>289</v>
      </c>
      <c r="M40" s="10" t="s">
        <v>58</v>
      </c>
      <c r="N40" s="10"/>
      <c r="O40" s="10"/>
      <c r="P40" s="10"/>
      <c r="Q40" s="10"/>
      <c r="R40" s="10"/>
      <c r="S40" s="10"/>
      <c r="T40" s="10" t="s">
        <v>57</v>
      </c>
      <c r="U40" s="29"/>
      <c r="V40" s="10" t="s">
        <v>797</v>
      </c>
      <c r="W40" s="10" t="s">
        <v>324</v>
      </c>
      <c r="X40" s="10"/>
      <c r="Y40" s="29" t="s">
        <v>1894</v>
      </c>
      <c r="Z40" s="31" t="s">
        <v>1901</v>
      </c>
      <c r="AA40" s="10" t="s">
        <v>507</v>
      </c>
      <c r="AB40" s="10" t="s">
        <v>1902</v>
      </c>
      <c r="AC40" s="32">
        <v>45463</v>
      </c>
      <c r="AD40" s="10"/>
      <c r="AE40" s="10" t="str">
        <f>VLOOKUP(C40,'[1]Supplier Teardown Ideas'!$B$2:$E$86,4,)</f>
        <v>Hector</v>
      </c>
      <c r="AF40" s="53">
        <f>VLOOKUP(C40,'[1]Supplier Teardown Ideas'!$B$2:$I$86,8,)</f>
        <v>1</v>
      </c>
      <c r="AG40" s="31">
        <f>VLOOKUP(C40,'[1]Supplier Teardown Ideas'!$B$2:$J$86,9,)</f>
        <v>26200</v>
      </c>
      <c r="AH40" s="54">
        <f>VLOOKUP(C40,'[1]Supplier Teardown Ideas'!$B$2:$K$86,10,)</f>
        <v>0</v>
      </c>
      <c r="AI40" s="54">
        <f>VLOOKUP(C40,'[1]Supplier Teardown Ideas'!$B$2:$L$86,11,)</f>
        <v>0</v>
      </c>
      <c r="AJ40" s="31"/>
      <c r="AK40" s="31"/>
      <c r="AL40" s="55">
        <f>VLOOKUP(C40,'[1]Supplier Teardown Ideas'!$B$2:$M$86,12,)</f>
        <v>0</v>
      </c>
      <c r="AM40" s="31"/>
      <c r="AN40" s="54">
        <f>VLOOKUP(C40,'[1]Supplier Teardown Ideas'!$B$2:$P$86,15,)</f>
        <v>0</v>
      </c>
      <c r="AO40" s="56">
        <f>VLOOKUP(C40,'[1]Supplier Teardown Ideas'!$B$2:$Q$86,16,)</f>
        <v>0</v>
      </c>
    </row>
    <row r="41" spans="1:41" ht="64.5" customHeight="1" x14ac:dyDescent="0.25">
      <c r="A41" s="10">
        <v>38</v>
      </c>
      <c r="B41" s="10" t="s">
        <v>1811</v>
      </c>
      <c r="C41" s="13" t="s">
        <v>1903</v>
      </c>
      <c r="D41" s="13" t="s">
        <v>1848</v>
      </c>
      <c r="E41" s="13" t="s">
        <v>1849</v>
      </c>
      <c r="F41" s="13" t="s">
        <v>158</v>
      </c>
      <c r="G41" s="29" t="s">
        <v>1904</v>
      </c>
      <c r="H41" s="13" t="s">
        <v>1755</v>
      </c>
      <c r="I41" s="30"/>
      <c r="J41" s="33"/>
      <c r="K41" s="10" t="s">
        <v>1823</v>
      </c>
      <c r="L41" s="10" t="s">
        <v>289</v>
      </c>
      <c r="M41" s="10" t="s">
        <v>57</v>
      </c>
      <c r="N41" s="10"/>
      <c r="O41" s="10"/>
      <c r="P41" s="10"/>
      <c r="Q41" s="10"/>
      <c r="R41" s="10"/>
      <c r="S41" s="10"/>
      <c r="T41" s="10" t="s">
        <v>57</v>
      </c>
      <c r="U41" s="29"/>
      <c r="V41" s="10" t="s">
        <v>797</v>
      </c>
      <c r="W41" s="10" t="s">
        <v>68</v>
      </c>
      <c r="X41" s="10"/>
      <c r="Y41" s="29" t="s">
        <v>1905</v>
      </c>
      <c r="Z41" s="31" t="s">
        <v>70</v>
      </c>
      <c r="AA41" s="10" t="s">
        <v>70</v>
      </c>
      <c r="AB41" s="10" t="s">
        <v>70</v>
      </c>
      <c r="AC41" s="10" t="s">
        <v>70</v>
      </c>
      <c r="AD41" s="10" t="s">
        <v>289</v>
      </c>
      <c r="AE41" s="10" t="str">
        <f>VLOOKUP(C41,'[1]Supplier Teardown Ideas'!$B$2:$E$86,4,)</f>
        <v>Hector</v>
      </c>
      <c r="AF41" s="53">
        <f>VLOOKUP(C41,'[1]Supplier Teardown Ideas'!$B$2:$I$86,8,)</f>
        <v>1</v>
      </c>
      <c r="AG41" s="31">
        <f>VLOOKUP(C41,'[1]Supplier Teardown Ideas'!$B$2:$J$86,9,)</f>
        <v>26200</v>
      </c>
      <c r="AH41" s="54">
        <f>VLOOKUP(C41,'[1]Supplier Teardown Ideas'!$B$2:$K$86,10,)</f>
        <v>0</v>
      </c>
      <c r="AI41" s="54">
        <f>VLOOKUP(C41,'[1]Supplier Teardown Ideas'!$B$2:$L$86,11,)</f>
        <v>0</v>
      </c>
      <c r="AJ41" s="31"/>
      <c r="AK41" s="31"/>
      <c r="AL41" s="55">
        <f>VLOOKUP(C41,'[1]Supplier Teardown Ideas'!$B$2:$M$86,12,)</f>
        <v>0</v>
      </c>
      <c r="AM41" s="31"/>
      <c r="AN41" s="54">
        <f>VLOOKUP(C41,'[1]Supplier Teardown Ideas'!$B$2:$P$86,15,)</f>
        <v>0</v>
      </c>
      <c r="AO41" s="56">
        <f>VLOOKUP(C41,'[1]Supplier Teardown Ideas'!$B$2:$Q$86,16,)</f>
        <v>0</v>
      </c>
    </row>
    <row r="42" spans="1:41" ht="64.5" customHeight="1" x14ac:dyDescent="0.25">
      <c r="A42" s="10">
        <v>39</v>
      </c>
      <c r="B42" s="10" t="s">
        <v>1811</v>
      </c>
      <c r="C42" s="13" t="s">
        <v>1906</v>
      </c>
      <c r="D42" s="13" t="s">
        <v>1848</v>
      </c>
      <c r="E42" s="13" t="s">
        <v>1849</v>
      </c>
      <c r="F42" s="13" t="s">
        <v>158</v>
      </c>
      <c r="G42" s="29" t="s">
        <v>1907</v>
      </c>
      <c r="H42" s="13" t="s">
        <v>1908</v>
      </c>
      <c r="I42" s="30"/>
      <c r="J42" s="33"/>
      <c r="K42" s="10" t="s">
        <v>1823</v>
      </c>
      <c r="L42" s="10" t="s">
        <v>289</v>
      </c>
      <c r="M42" s="10" t="s">
        <v>58</v>
      </c>
      <c r="N42" s="10"/>
      <c r="O42" s="10"/>
      <c r="P42" s="10"/>
      <c r="Q42" s="10"/>
      <c r="R42" s="10"/>
      <c r="S42" s="10"/>
      <c r="T42" s="10" t="s">
        <v>57</v>
      </c>
      <c r="U42" s="29"/>
      <c r="V42" s="10" t="s">
        <v>797</v>
      </c>
      <c r="W42" s="10" t="s">
        <v>324</v>
      </c>
      <c r="X42" s="10"/>
      <c r="Y42" s="29" t="s">
        <v>1909</v>
      </c>
      <c r="Z42" s="31" t="s">
        <v>1910</v>
      </c>
      <c r="AA42" s="10" t="s">
        <v>158</v>
      </c>
      <c r="AB42" s="10" t="s">
        <v>159</v>
      </c>
      <c r="AC42" s="32">
        <v>45469</v>
      </c>
      <c r="AD42" s="10"/>
      <c r="AE42" s="10" t="str">
        <f>VLOOKUP(C42,'[1]Supplier Teardown Ideas'!$B$2:$E$86,4,)</f>
        <v>Hector</v>
      </c>
      <c r="AF42" s="53">
        <f>VLOOKUP(C42,'[1]Supplier Teardown Ideas'!$B$2:$I$86,8,)</f>
        <v>1</v>
      </c>
      <c r="AG42" s="31">
        <f>VLOOKUP(C42,'[1]Supplier Teardown Ideas'!$B$2:$J$86,9,)</f>
        <v>26200</v>
      </c>
      <c r="AH42" s="54">
        <f>VLOOKUP(C42,'[1]Supplier Teardown Ideas'!$B$2:$K$86,10,)</f>
        <v>0</v>
      </c>
      <c r="AI42" s="54">
        <f>VLOOKUP(C42,'[1]Supplier Teardown Ideas'!$B$2:$L$86,11,)</f>
        <v>0</v>
      </c>
      <c r="AJ42" s="31"/>
      <c r="AK42" s="31"/>
      <c r="AL42" s="55">
        <f>VLOOKUP(C42,'[1]Supplier Teardown Ideas'!$B$2:$M$86,12,)</f>
        <v>0</v>
      </c>
      <c r="AM42" s="31"/>
      <c r="AN42" s="54">
        <f>VLOOKUP(C42,'[1]Supplier Teardown Ideas'!$B$2:$P$86,15,)</f>
        <v>0</v>
      </c>
      <c r="AO42" s="56">
        <f>VLOOKUP(C42,'[1]Supplier Teardown Ideas'!$B$2:$Q$86,16,)</f>
        <v>0</v>
      </c>
    </row>
    <row r="43" spans="1:41" ht="64.5" customHeight="1" x14ac:dyDescent="0.25">
      <c r="A43" s="10">
        <v>40</v>
      </c>
      <c r="B43" s="10" t="s">
        <v>1811</v>
      </c>
      <c r="C43" s="13" t="s">
        <v>1911</v>
      </c>
      <c r="D43" s="13" t="s">
        <v>1848</v>
      </c>
      <c r="E43" s="13" t="s">
        <v>1849</v>
      </c>
      <c r="F43" s="13" t="s">
        <v>158</v>
      </c>
      <c r="G43" s="29" t="s">
        <v>1912</v>
      </c>
      <c r="H43" s="13" t="s">
        <v>1913</v>
      </c>
      <c r="I43" s="30"/>
      <c r="J43" s="33" t="s">
        <v>49</v>
      </c>
      <c r="K43" s="10" t="s">
        <v>1914</v>
      </c>
      <c r="L43" s="10" t="s">
        <v>289</v>
      </c>
      <c r="M43" s="10" t="s">
        <v>58</v>
      </c>
      <c r="N43" s="10"/>
      <c r="O43" s="10"/>
      <c r="P43" s="10"/>
      <c r="Q43" s="10"/>
      <c r="R43" s="10"/>
      <c r="S43" s="10"/>
      <c r="T43" s="10" t="s">
        <v>58</v>
      </c>
      <c r="U43" s="29"/>
      <c r="V43" s="10" t="s">
        <v>797</v>
      </c>
      <c r="W43" s="10" t="s">
        <v>324</v>
      </c>
      <c r="X43" s="10"/>
      <c r="Y43" s="29" t="s">
        <v>1915</v>
      </c>
      <c r="Z43" s="31" t="s">
        <v>1916</v>
      </c>
      <c r="AA43" s="10" t="s">
        <v>334</v>
      </c>
      <c r="AB43" s="10" t="s">
        <v>335</v>
      </c>
      <c r="AC43" s="32">
        <v>45461</v>
      </c>
      <c r="AD43" s="10"/>
      <c r="AE43" s="10" t="str">
        <f>VLOOKUP(C43,'[1]Supplier Teardown Ideas'!$B$2:$E$86,4,)</f>
        <v>Hector</v>
      </c>
      <c r="AF43" s="53">
        <f>VLOOKUP(C43,'[1]Supplier Teardown Ideas'!$B$2:$I$86,8,)</f>
        <v>0.54744274809160309</v>
      </c>
      <c r="AG43" s="31">
        <f>VLOOKUP(C43,'[1]Supplier Teardown Ideas'!$B$2:$J$86,9,)</f>
        <v>26200</v>
      </c>
      <c r="AH43" s="54">
        <f>VLOOKUP(C43,'[1]Supplier Teardown Ideas'!$B$2:$K$86,10,)</f>
        <v>0</v>
      </c>
      <c r="AI43" s="54">
        <f>VLOOKUP(C43,'[1]Supplier Teardown Ideas'!$B$2:$L$86,11,)</f>
        <v>0</v>
      </c>
      <c r="AJ43" s="31"/>
      <c r="AK43" s="31"/>
      <c r="AL43" s="55">
        <f>VLOOKUP(C43,'[1]Supplier Teardown Ideas'!$B$2:$M$86,12,)</f>
        <v>0</v>
      </c>
      <c r="AM43" s="31"/>
      <c r="AN43" s="54">
        <f>VLOOKUP(C43,'[1]Supplier Teardown Ideas'!$B$2:$P$86,15,)</f>
        <v>0</v>
      </c>
      <c r="AO43" s="56">
        <f>VLOOKUP(C43,'[1]Supplier Teardown Ideas'!$B$2:$Q$86,16,)</f>
        <v>0</v>
      </c>
    </row>
    <row r="44" spans="1:41" ht="64.5" customHeight="1" x14ac:dyDescent="0.25">
      <c r="A44" s="10">
        <v>41</v>
      </c>
      <c r="B44" s="10" t="s">
        <v>1811</v>
      </c>
      <c r="C44" s="13" t="s">
        <v>1917</v>
      </c>
      <c r="D44" s="13" t="s">
        <v>1848</v>
      </c>
      <c r="E44" s="13" t="s">
        <v>1849</v>
      </c>
      <c r="F44" s="13" t="s">
        <v>158</v>
      </c>
      <c r="G44" s="29" t="s">
        <v>1918</v>
      </c>
      <c r="H44" s="13" t="s">
        <v>1755</v>
      </c>
      <c r="I44" s="30"/>
      <c r="J44" s="10"/>
      <c r="K44" s="10" t="s">
        <v>1823</v>
      </c>
      <c r="L44" s="10" t="s">
        <v>289</v>
      </c>
      <c r="M44" s="10" t="s">
        <v>58</v>
      </c>
      <c r="N44" s="10"/>
      <c r="O44" s="10"/>
      <c r="P44" s="10"/>
      <c r="Q44" s="10"/>
      <c r="R44" s="10"/>
      <c r="S44" s="10"/>
      <c r="T44" s="10" t="s">
        <v>58</v>
      </c>
      <c r="U44" s="29"/>
      <c r="V44" s="10" t="s">
        <v>797</v>
      </c>
      <c r="W44" s="10" t="s">
        <v>324</v>
      </c>
      <c r="X44" s="10"/>
      <c r="Y44" s="29" t="s">
        <v>1919</v>
      </c>
      <c r="Z44" s="31" t="s">
        <v>1910</v>
      </c>
      <c r="AA44" s="10" t="s">
        <v>158</v>
      </c>
      <c r="AB44" s="10" t="s">
        <v>159</v>
      </c>
      <c r="AC44" s="32">
        <v>45469</v>
      </c>
      <c r="AD44" s="10"/>
      <c r="AE44" s="10" t="str">
        <f>VLOOKUP(C44,'[1]Supplier Teardown Ideas'!$B$2:$E$86,4,)</f>
        <v>Hector</v>
      </c>
      <c r="AF44" s="53">
        <f>VLOOKUP(C44,'[1]Supplier Teardown Ideas'!$B$2:$I$86,8,)</f>
        <v>1</v>
      </c>
      <c r="AG44" s="31">
        <f>VLOOKUP(C44,'[1]Supplier Teardown Ideas'!$B$2:$J$86,9,)</f>
        <v>26200</v>
      </c>
      <c r="AH44" s="54">
        <f>VLOOKUP(C44,'[1]Supplier Teardown Ideas'!$B$2:$K$86,10,)</f>
        <v>0</v>
      </c>
      <c r="AI44" s="54">
        <f>VLOOKUP(C44,'[1]Supplier Teardown Ideas'!$B$2:$L$86,11,)</f>
        <v>0</v>
      </c>
      <c r="AJ44" s="31"/>
      <c r="AK44" s="31"/>
      <c r="AL44" s="55">
        <f>VLOOKUP(C44,'[1]Supplier Teardown Ideas'!$B$2:$M$86,12,)</f>
        <v>0</v>
      </c>
      <c r="AM44" s="31"/>
      <c r="AN44" s="54">
        <f>VLOOKUP(C44,'[1]Supplier Teardown Ideas'!$B$2:$P$86,15,)</f>
        <v>0</v>
      </c>
      <c r="AO44" s="56">
        <f>VLOOKUP(C44,'[1]Supplier Teardown Ideas'!$B$2:$Q$86,16,)</f>
        <v>0</v>
      </c>
    </row>
    <row r="45" spans="1:41" ht="64.5" customHeight="1" x14ac:dyDescent="0.25">
      <c r="A45" s="10">
        <v>42</v>
      </c>
      <c r="B45" s="10" t="s">
        <v>1811</v>
      </c>
      <c r="C45" s="13" t="s">
        <v>1920</v>
      </c>
      <c r="D45" s="13" t="s">
        <v>1848</v>
      </c>
      <c r="E45" s="13" t="s">
        <v>1849</v>
      </c>
      <c r="F45" s="13" t="s">
        <v>158</v>
      </c>
      <c r="G45" s="29" t="s">
        <v>1921</v>
      </c>
      <c r="H45" s="13" t="s">
        <v>1913</v>
      </c>
      <c r="I45" s="30"/>
      <c r="J45" s="33" t="s">
        <v>49</v>
      </c>
      <c r="K45" s="10" t="s">
        <v>1922</v>
      </c>
      <c r="L45" s="10" t="s">
        <v>289</v>
      </c>
      <c r="M45" s="10" t="s">
        <v>58</v>
      </c>
      <c r="N45" s="10"/>
      <c r="O45" s="10"/>
      <c r="P45" s="10"/>
      <c r="Q45" s="10"/>
      <c r="R45" s="10"/>
      <c r="S45" s="10"/>
      <c r="T45" s="10" t="s">
        <v>58</v>
      </c>
      <c r="U45" s="29"/>
      <c r="V45" s="10" t="s">
        <v>797</v>
      </c>
      <c r="W45" s="10" t="s">
        <v>68</v>
      </c>
      <c r="X45" s="10"/>
      <c r="Y45" s="29" t="s">
        <v>1923</v>
      </c>
      <c r="Z45" s="31" t="s">
        <v>1879</v>
      </c>
      <c r="AA45" s="10" t="s">
        <v>158</v>
      </c>
      <c r="AB45" s="10" t="s">
        <v>159</v>
      </c>
      <c r="AC45" s="32">
        <v>45463</v>
      </c>
      <c r="AD45" s="10"/>
      <c r="AE45" s="10" t="str">
        <f>VLOOKUP(C45,'[1]Supplier Teardown Ideas'!$B$2:$E$86,4,)</f>
        <v>Hector</v>
      </c>
      <c r="AF45" s="53">
        <f>VLOOKUP(C45,'[1]Supplier Teardown Ideas'!$B$2:$I$86,8,)</f>
        <v>0.58251908396946572</v>
      </c>
      <c r="AG45" s="31">
        <f>VLOOKUP(C45,'[1]Supplier Teardown Ideas'!$B$2:$J$86,9,)</f>
        <v>26200</v>
      </c>
      <c r="AH45" s="54">
        <f>VLOOKUP(C45,'[1]Supplier Teardown Ideas'!$B$2:$K$86,10,)</f>
        <v>0</v>
      </c>
      <c r="AI45" s="54">
        <f>VLOOKUP(C45,'[1]Supplier Teardown Ideas'!$B$2:$L$86,11,)</f>
        <v>0</v>
      </c>
      <c r="AJ45" s="31"/>
      <c r="AK45" s="31"/>
      <c r="AL45" s="55">
        <f>VLOOKUP(C45,'[1]Supplier Teardown Ideas'!$B$2:$M$86,12,)</f>
        <v>0</v>
      </c>
      <c r="AM45" s="31"/>
      <c r="AN45" s="54">
        <f>VLOOKUP(C45,'[1]Supplier Teardown Ideas'!$B$2:$P$86,15,)</f>
        <v>0</v>
      </c>
      <c r="AO45" s="56">
        <f>VLOOKUP(C45,'[1]Supplier Teardown Ideas'!$B$2:$Q$86,16,)</f>
        <v>0</v>
      </c>
    </row>
    <row r="46" spans="1:41" ht="64.5" customHeight="1" x14ac:dyDescent="0.25">
      <c r="A46" s="10">
        <v>43</v>
      </c>
      <c r="B46" s="10" t="s">
        <v>1811</v>
      </c>
      <c r="C46" s="13" t="s">
        <v>1924</v>
      </c>
      <c r="D46" s="13" t="s">
        <v>1848</v>
      </c>
      <c r="E46" s="13" t="s">
        <v>1849</v>
      </c>
      <c r="F46" s="13" t="s">
        <v>158</v>
      </c>
      <c r="G46" s="29" t="s">
        <v>1925</v>
      </c>
      <c r="H46" s="13" t="s">
        <v>1913</v>
      </c>
      <c r="I46" s="30"/>
      <c r="J46" s="33" t="s">
        <v>49</v>
      </c>
      <c r="K46" s="10" t="s">
        <v>1926</v>
      </c>
      <c r="L46" s="10" t="s">
        <v>289</v>
      </c>
      <c r="M46" s="10" t="s">
        <v>58</v>
      </c>
      <c r="N46" s="10"/>
      <c r="O46" s="10"/>
      <c r="P46" s="10"/>
      <c r="Q46" s="10"/>
      <c r="R46" s="10"/>
      <c r="S46" s="10"/>
      <c r="T46" s="10" t="s">
        <v>58</v>
      </c>
      <c r="U46" s="29"/>
      <c r="V46" s="10" t="s">
        <v>797</v>
      </c>
      <c r="W46" s="10" t="s">
        <v>68</v>
      </c>
      <c r="X46" s="10"/>
      <c r="Y46" s="29" t="s">
        <v>1927</v>
      </c>
      <c r="Z46" s="31" t="s">
        <v>1879</v>
      </c>
      <c r="AA46" s="10" t="s">
        <v>158</v>
      </c>
      <c r="AB46" s="10" t="s">
        <v>159</v>
      </c>
      <c r="AC46" s="32">
        <v>45463</v>
      </c>
      <c r="AD46" s="10"/>
      <c r="AE46" s="10" t="str">
        <f>VLOOKUP(C46,'[1]Supplier Teardown Ideas'!$B$2:$E$86,4,)</f>
        <v>Hector</v>
      </c>
      <c r="AF46" s="53">
        <f>VLOOKUP(C46,'[1]Supplier Teardown Ideas'!$B$2:$I$86,8,)</f>
        <v>6.3358778625954197E-3</v>
      </c>
      <c r="AG46" s="31">
        <f>VLOOKUP(C46,'[1]Supplier Teardown Ideas'!$B$2:$J$86,9,)</f>
        <v>26200</v>
      </c>
      <c r="AH46" s="54">
        <f>VLOOKUP(C46,'[1]Supplier Teardown Ideas'!$B$2:$K$86,10,)</f>
        <v>0</v>
      </c>
      <c r="AI46" s="54">
        <f>VLOOKUP(C46,'[1]Supplier Teardown Ideas'!$B$2:$L$86,11,)</f>
        <v>0</v>
      </c>
      <c r="AJ46" s="31"/>
      <c r="AK46" s="31"/>
      <c r="AL46" s="55">
        <f>VLOOKUP(C46,'[1]Supplier Teardown Ideas'!$B$2:$M$86,12,)</f>
        <v>0</v>
      </c>
      <c r="AM46" s="31"/>
      <c r="AN46" s="54">
        <f>VLOOKUP(C46,'[1]Supplier Teardown Ideas'!$B$2:$P$86,15,)</f>
        <v>0</v>
      </c>
      <c r="AO46" s="56">
        <f>VLOOKUP(C46,'[1]Supplier Teardown Ideas'!$B$2:$Q$86,16,)</f>
        <v>0</v>
      </c>
    </row>
    <row r="47" spans="1:41" ht="64.5" customHeight="1" x14ac:dyDescent="0.25">
      <c r="A47" s="10">
        <v>44</v>
      </c>
      <c r="B47" s="10" t="s">
        <v>1811</v>
      </c>
      <c r="C47" s="13" t="s">
        <v>1928</v>
      </c>
      <c r="D47" s="13" t="s">
        <v>1848</v>
      </c>
      <c r="E47" s="13" t="s">
        <v>1849</v>
      </c>
      <c r="F47" s="13" t="s">
        <v>158</v>
      </c>
      <c r="G47" s="29" t="s">
        <v>1929</v>
      </c>
      <c r="H47" s="13" t="s">
        <v>1908</v>
      </c>
      <c r="I47" s="30"/>
      <c r="J47" s="10"/>
      <c r="K47" s="10" t="s">
        <v>1823</v>
      </c>
      <c r="L47" s="10" t="s">
        <v>289</v>
      </c>
      <c r="M47" s="10" t="s">
        <v>57</v>
      </c>
      <c r="N47" s="10"/>
      <c r="O47" s="10"/>
      <c r="P47" s="10"/>
      <c r="Q47" s="10"/>
      <c r="R47" s="10"/>
      <c r="S47" s="10"/>
      <c r="T47" s="10" t="s">
        <v>57</v>
      </c>
      <c r="U47" s="29"/>
      <c r="V47" s="10" t="s">
        <v>797</v>
      </c>
      <c r="W47" s="10" t="s">
        <v>68</v>
      </c>
      <c r="X47" s="10"/>
      <c r="Y47" s="29" t="s">
        <v>1930</v>
      </c>
      <c r="Z47" s="31" t="s">
        <v>70</v>
      </c>
      <c r="AA47" s="10" t="s">
        <v>70</v>
      </c>
      <c r="AB47" s="10" t="s">
        <v>70</v>
      </c>
      <c r="AC47" s="10" t="s">
        <v>70</v>
      </c>
      <c r="AD47" s="10" t="s">
        <v>289</v>
      </c>
      <c r="AE47" s="10" t="str">
        <f>VLOOKUP(C47,'[1]Supplier Teardown Ideas'!$B$2:$E$86,4,)</f>
        <v>Hector</v>
      </c>
      <c r="AF47" s="53">
        <f>VLOOKUP(C47,'[1]Supplier Teardown Ideas'!$B$2:$I$86,8,)</f>
        <v>1</v>
      </c>
      <c r="AG47" s="31">
        <f>VLOOKUP(C47,'[1]Supplier Teardown Ideas'!$B$2:$J$86,9,)</f>
        <v>26200</v>
      </c>
      <c r="AH47" s="54">
        <f>VLOOKUP(C47,'[1]Supplier Teardown Ideas'!$B$2:$K$86,10,)</f>
        <v>0</v>
      </c>
      <c r="AI47" s="54">
        <f>VLOOKUP(C47,'[1]Supplier Teardown Ideas'!$B$2:$L$86,11,)</f>
        <v>0</v>
      </c>
      <c r="AJ47" s="31"/>
      <c r="AK47" s="31"/>
      <c r="AL47" s="55">
        <f>VLOOKUP(C47,'[1]Supplier Teardown Ideas'!$B$2:$M$86,12,)</f>
        <v>0</v>
      </c>
      <c r="AM47" s="31"/>
      <c r="AN47" s="54">
        <f>VLOOKUP(C47,'[1]Supplier Teardown Ideas'!$B$2:$P$86,15,)</f>
        <v>0</v>
      </c>
      <c r="AO47" s="56">
        <f>VLOOKUP(C47,'[1]Supplier Teardown Ideas'!$B$2:$Q$86,16,)</f>
        <v>0</v>
      </c>
    </row>
    <row r="48" spans="1:41" ht="64.5" customHeight="1" x14ac:dyDescent="0.25">
      <c r="A48" s="10">
        <v>45</v>
      </c>
      <c r="B48" s="10" t="s">
        <v>1811</v>
      </c>
      <c r="C48" s="13" t="s">
        <v>1931</v>
      </c>
      <c r="D48" s="13" t="s">
        <v>1848</v>
      </c>
      <c r="E48" s="13" t="s">
        <v>1849</v>
      </c>
      <c r="F48" s="13" t="s">
        <v>158</v>
      </c>
      <c r="G48" s="29" t="s">
        <v>1932</v>
      </c>
      <c r="H48" s="13" t="s">
        <v>1913</v>
      </c>
      <c r="I48" s="30"/>
      <c r="J48" s="10"/>
      <c r="K48" s="10" t="s">
        <v>1823</v>
      </c>
      <c r="L48" s="10" t="s">
        <v>289</v>
      </c>
      <c r="M48" s="10" t="s">
        <v>57</v>
      </c>
      <c r="N48" s="10"/>
      <c r="O48" s="10"/>
      <c r="P48" s="10"/>
      <c r="Q48" s="10" t="s">
        <v>58</v>
      </c>
      <c r="R48" s="10"/>
      <c r="S48" s="10"/>
      <c r="T48" s="10" t="s">
        <v>58</v>
      </c>
      <c r="U48" s="29"/>
      <c r="V48" s="10" t="s">
        <v>797</v>
      </c>
      <c r="W48" s="10" t="s">
        <v>68</v>
      </c>
      <c r="X48" s="10"/>
      <c r="Y48" s="29" t="s">
        <v>1933</v>
      </c>
      <c r="Z48" s="31" t="s">
        <v>70</v>
      </c>
      <c r="AA48" s="10" t="s">
        <v>70</v>
      </c>
      <c r="AB48" s="10" t="s">
        <v>70</v>
      </c>
      <c r="AC48" s="10" t="s">
        <v>70</v>
      </c>
      <c r="AD48" s="10" t="s">
        <v>289</v>
      </c>
      <c r="AE48" s="10" t="str">
        <f>VLOOKUP(C48,'[1]Supplier Teardown Ideas'!$B$2:$E$86,4,)</f>
        <v>Hector</v>
      </c>
      <c r="AF48" s="53">
        <f>VLOOKUP(C48,'[1]Supplier Teardown Ideas'!$B$2:$I$86,8,)</f>
        <v>1</v>
      </c>
      <c r="AG48" s="31">
        <f>VLOOKUP(C48,'[1]Supplier Teardown Ideas'!$B$2:$J$86,9,)</f>
        <v>26200</v>
      </c>
      <c r="AH48" s="54">
        <f>VLOOKUP(C48,'[1]Supplier Teardown Ideas'!$B$2:$K$86,10,)</f>
        <v>5</v>
      </c>
      <c r="AI48" s="54">
        <f>VLOOKUP(C48,'[1]Supplier Teardown Ideas'!$B$2:$L$86,11,)</f>
        <v>5</v>
      </c>
      <c r="AJ48" s="31"/>
      <c r="AK48" s="31"/>
      <c r="AL48" s="55">
        <f>VLOOKUP(C48,'[1]Supplier Teardown Ideas'!$B$2:$M$86,12,)</f>
        <v>0</v>
      </c>
      <c r="AM48" s="31"/>
      <c r="AN48" s="54">
        <f>VLOOKUP(C48,'[1]Supplier Teardown Ideas'!$B$2:$P$86,15,)</f>
        <v>0</v>
      </c>
      <c r="AO48" s="56" t="str">
        <f>VLOOKUP(C48,'[1]Supplier Teardown Ideas'!$B$2:$Q$86,16,)</f>
        <v>Positive</v>
      </c>
    </row>
    <row r="49" spans="1:41" ht="64.5" customHeight="1" x14ac:dyDescent="0.25">
      <c r="A49" s="10">
        <v>46</v>
      </c>
      <c r="B49" s="10" t="s">
        <v>1811</v>
      </c>
      <c r="C49" s="13" t="s">
        <v>1934</v>
      </c>
      <c r="D49" s="13" t="s">
        <v>1848</v>
      </c>
      <c r="E49" s="13" t="s">
        <v>1849</v>
      </c>
      <c r="F49" s="13" t="s">
        <v>158</v>
      </c>
      <c r="G49" s="29" t="s">
        <v>1935</v>
      </c>
      <c r="H49" s="13" t="s">
        <v>1755</v>
      </c>
      <c r="I49" s="30"/>
      <c r="J49" s="33" t="s">
        <v>49</v>
      </c>
      <c r="K49" s="10" t="s">
        <v>1823</v>
      </c>
      <c r="L49" s="10" t="s">
        <v>289</v>
      </c>
      <c r="M49" s="10" t="s">
        <v>58</v>
      </c>
      <c r="N49" s="10"/>
      <c r="O49" s="10"/>
      <c r="P49" s="10"/>
      <c r="Q49" s="10"/>
      <c r="R49" s="10"/>
      <c r="S49" s="10"/>
      <c r="T49" s="10" t="s">
        <v>58</v>
      </c>
      <c r="U49" s="29"/>
      <c r="V49" s="10" t="s">
        <v>797</v>
      </c>
      <c r="W49" s="10" t="s">
        <v>68</v>
      </c>
      <c r="X49" s="10"/>
      <c r="Y49" s="29" t="s">
        <v>1936</v>
      </c>
      <c r="Z49" s="31" t="s">
        <v>1879</v>
      </c>
      <c r="AA49" s="10" t="s">
        <v>158</v>
      </c>
      <c r="AB49" s="10" t="s">
        <v>159</v>
      </c>
      <c r="AC49" s="32">
        <v>45463</v>
      </c>
      <c r="AD49" s="10"/>
      <c r="AE49" s="10" t="str">
        <f>VLOOKUP(C49,'[1]Supplier Teardown Ideas'!$B$2:$E$86,4,)</f>
        <v>Hector</v>
      </c>
      <c r="AF49" s="53">
        <f>VLOOKUP(C49,'[1]Supplier Teardown Ideas'!$B$2:$I$86,8,)</f>
        <v>1</v>
      </c>
      <c r="AG49" s="31">
        <f>VLOOKUP(C49,'[1]Supplier Teardown Ideas'!$B$2:$J$86,9,)</f>
        <v>26200</v>
      </c>
      <c r="AH49" s="54">
        <f>VLOOKUP(C49,'[1]Supplier Teardown Ideas'!$B$2:$K$86,10,)</f>
        <v>0</v>
      </c>
      <c r="AI49" s="54">
        <f>VLOOKUP(C49,'[1]Supplier Teardown Ideas'!$B$2:$L$86,11,)</f>
        <v>0</v>
      </c>
      <c r="AJ49" s="31"/>
      <c r="AK49" s="31"/>
      <c r="AL49" s="55">
        <f>VLOOKUP(C49,'[1]Supplier Teardown Ideas'!$B$2:$M$86,12,)</f>
        <v>0</v>
      </c>
      <c r="AM49" s="31"/>
      <c r="AN49" s="54">
        <f>VLOOKUP(C49,'[1]Supplier Teardown Ideas'!$B$2:$P$86,15,)</f>
        <v>0</v>
      </c>
      <c r="AO49" s="56">
        <f>VLOOKUP(C49,'[1]Supplier Teardown Ideas'!$B$2:$Q$86,16,)</f>
        <v>0</v>
      </c>
    </row>
    <row r="50" spans="1:41" ht="64.5" customHeight="1" x14ac:dyDescent="0.25">
      <c r="A50" s="10">
        <v>47</v>
      </c>
      <c r="B50" s="10" t="s">
        <v>1811</v>
      </c>
      <c r="C50" s="13" t="s">
        <v>1937</v>
      </c>
      <c r="D50" s="13" t="s">
        <v>1848</v>
      </c>
      <c r="E50" s="13" t="s">
        <v>1849</v>
      </c>
      <c r="F50" s="13" t="s">
        <v>158</v>
      </c>
      <c r="G50" s="29" t="s">
        <v>1938</v>
      </c>
      <c r="H50" s="13" t="s">
        <v>1780</v>
      </c>
      <c r="I50" s="30"/>
      <c r="J50" s="33" t="s">
        <v>49</v>
      </c>
      <c r="K50" s="10" t="s">
        <v>1823</v>
      </c>
      <c r="L50" s="10" t="s">
        <v>289</v>
      </c>
      <c r="M50" s="10" t="s">
        <v>58</v>
      </c>
      <c r="N50" s="10"/>
      <c r="O50" s="10"/>
      <c r="P50" s="10"/>
      <c r="Q50" s="10" t="s">
        <v>58</v>
      </c>
      <c r="R50" s="10"/>
      <c r="S50" s="10"/>
      <c r="T50" s="10" t="s">
        <v>57</v>
      </c>
      <c r="U50" s="29"/>
      <c r="V50" s="10" t="s">
        <v>1780</v>
      </c>
      <c r="W50" s="10" t="s">
        <v>1782</v>
      </c>
      <c r="X50" s="10"/>
      <c r="Y50" s="29" t="s">
        <v>1939</v>
      </c>
      <c r="Z50" s="31" t="s">
        <v>70</v>
      </c>
      <c r="AA50" s="10" t="s">
        <v>70</v>
      </c>
      <c r="AB50" s="10" t="s">
        <v>70</v>
      </c>
      <c r="AC50" s="10" t="s">
        <v>70</v>
      </c>
      <c r="AD50" s="10"/>
      <c r="AE50" s="10" t="str">
        <f>VLOOKUP(C50,'[1]Supplier Teardown Ideas'!$B$2:$E$86,4,)</f>
        <v>Astor</v>
      </c>
      <c r="AF50" s="53">
        <f>VLOOKUP(C50,'[1]Supplier Teardown Ideas'!$B$2:$I$86,8,)</f>
        <v>1</v>
      </c>
      <c r="AG50" s="31">
        <f>VLOOKUP(C50,'[1]Supplier Teardown Ideas'!$B$2:$J$86,9,)</f>
        <v>15000</v>
      </c>
      <c r="AH50" s="54">
        <f>VLOOKUP(C50,'[1]Supplier Teardown Ideas'!$B$2:$K$86,10,)</f>
        <v>50</v>
      </c>
      <c r="AI50" s="54">
        <f>VLOOKUP(C50,'[1]Supplier Teardown Ideas'!$B$2:$L$86,11,)</f>
        <v>50</v>
      </c>
      <c r="AJ50" s="31"/>
      <c r="AK50" s="31"/>
      <c r="AL50" s="55">
        <f>VLOOKUP(C50,'[1]Supplier Teardown Ideas'!$B$2:$M$86,12,)</f>
        <v>0.1</v>
      </c>
      <c r="AM50" s="31"/>
      <c r="AN50" s="54">
        <f>VLOOKUP(C50,'[1]Supplier Teardown Ideas'!$B$2:$P$86,15,)</f>
        <v>17.5</v>
      </c>
      <c r="AO50" s="56" t="str">
        <f>VLOOKUP(C50,'[1]Supplier Teardown Ideas'!$B$2:$Q$86,16,)</f>
        <v>Positive</v>
      </c>
    </row>
    <row r="51" spans="1:41" ht="64.5" customHeight="1" x14ac:dyDescent="0.25">
      <c r="A51" s="10">
        <v>48</v>
      </c>
      <c r="B51" s="10" t="s">
        <v>1811</v>
      </c>
      <c r="C51" s="13" t="s">
        <v>1940</v>
      </c>
      <c r="D51" s="13" t="s">
        <v>1848</v>
      </c>
      <c r="E51" s="13" t="s">
        <v>1849</v>
      </c>
      <c r="F51" s="13" t="s">
        <v>158</v>
      </c>
      <c r="G51" s="29" t="s">
        <v>1941</v>
      </c>
      <c r="H51" s="13" t="s">
        <v>1755</v>
      </c>
      <c r="I51" s="30"/>
      <c r="J51" s="10" t="s">
        <v>49</v>
      </c>
      <c r="K51" s="10" t="s">
        <v>1823</v>
      </c>
      <c r="L51" s="10" t="s">
        <v>289</v>
      </c>
      <c r="M51" s="10" t="s">
        <v>58</v>
      </c>
      <c r="N51" s="10"/>
      <c r="O51" s="10"/>
      <c r="P51" s="10"/>
      <c r="Q51" s="10"/>
      <c r="R51" s="10"/>
      <c r="S51" s="10"/>
      <c r="T51" s="10" t="s">
        <v>58</v>
      </c>
      <c r="U51" s="29"/>
      <c r="V51" s="10" t="s">
        <v>797</v>
      </c>
      <c r="W51" s="10" t="s">
        <v>324</v>
      </c>
      <c r="X51" s="10"/>
      <c r="Y51" s="29" t="s">
        <v>1942</v>
      </c>
      <c r="Z51" s="31" t="s">
        <v>1943</v>
      </c>
      <c r="AA51" s="10" t="s">
        <v>1944</v>
      </c>
      <c r="AB51" s="10" t="s">
        <v>1052</v>
      </c>
      <c r="AC51" s="32">
        <v>45463</v>
      </c>
      <c r="AD51" s="10"/>
      <c r="AE51" s="10" t="str">
        <f>VLOOKUP(C51,'[1]Supplier Teardown Ideas'!$B$2:$E$86,4,)</f>
        <v>Hector</v>
      </c>
      <c r="AF51" s="53">
        <f>VLOOKUP(C51,'[1]Supplier Teardown Ideas'!$B$2:$I$86,8,)</f>
        <v>1</v>
      </c>
      <c r="AG51" s="31">
        <f>VLOOKUP(C51,'[1]Supplier Teardown Ideas'!$B$2:$J$86,9,)</f>
        <v>26200</v>
      </c>
      <c r="AH51" s="54">
        <f>VLOOKUP(C51,'[1]Supplier Teardown Ideas'!$B$2:$K$86,10,)</f>
        <v>0</v>
      </c>
      <c r="AI51" s="54">
        <f>VLOOKUP(C51,'[1]Supplier Teardown Ideas'!$B$2:$L$86,11,)</f>
        <v>0</v>
      </c>
      <c r="AJ51" s="31"/>
      <c r="AK51" s="31"/>
      <c r="AL51" s="55">
        <f>VLOOKUP(C51,'[1]Supplier Teardown Ideas'!$B$2:$M$86,12,)</f>
        <v>0</v>
      </c>
      <c r="AM51" s="31"/>
      <c r="AN51" s="54">
        <f>VLOOKUP(C51,'[1]Supplier Teardown Ideas'!$B$2:$P$86,15,)</f>
        <v>0</v>
      </c>
      <c r="AO51" s="56">
        <f>VLOOKUP(C51,'[1]Supplier Teardown Ideas'!$B$2:$Q$86,16,)</f>
        <v>0</v>
      </c>
    </row>
    <row r="52" spans="1:41" ht="57" hidden="1" customHeight="1" x14ac:dyDescent="0.25">
      <c r="A52" s="10">
        <v>49</v>
      </c>
      <c r="B52" s="10" t="s">
        <v>1811</v>
      </c>
      <c r="C52" s="10" t="s">
        <v>1945</v>
      </c>
      <c r="D52" s="10" t="s">
        <v>1946</v>
      </c>
      <c r="E52" s="13" t="s">
        <v>1947</v>
      </c>
      <c r="F52" s="13" t="s">
        <v>1948</v>
      </c>
      <c r="G52" s="34" t="s">
        <v>1949</v>
      </c>
      <c r="H52" s="10" t="s">
        <v>1755</v>
      </c>
      <c r="I52" s="31"/>
      <c r="J52" s="31"/>
      <c r="K52" s="13" t="s">
        <v>1950</v>
      </c>
      <c r="L52" s="10" t="s">
        <v>289</v>
      </c>
      <c r="M52" s="10" t="s">
        <v>57</v>
      </c>
      <c r="N52" s="10"/>
      <c r="O52" s="10"/>
      <c r="P52" s="10"/>
      <c r="Q52" s="35" t="s">
        <v>58</v>
      </c>
      <c r="R52" s="31"/>
      <c r="S52" s="10"/>
      <c r="T52" s="31"/>
      <c r="U52" s="21" t="s">
        <v>1951</v>
      </c>
      <c r="V52" s="10">
        <v>2</v>
      </c>
      <c r="W52" s="10" t="s">
        <v>68</v>
      </c>
      <c r="X52" s="10"/>
      <c r="Y52" s="31" t="s">
        <v>1952</v>
      </c>
      <c r="Z52" s="31" t="s">
        <v>70</v>
      </c>
      <c r="AA52" s="10" t="s">
        <v>70</v>
      </c>
      <c r="AB52" s="10" t="s">
        <v>70</v>
      </c>
      <c r="AC52" s="10" t="s">
        <v>70</v>
      </c>
      <c r="AD52" s="10" t="s">
        <v>289</v>
      </c>
      <c r="AE52" s="10" t="str">
        <f>VLOOKUP(C52,'[1]Supplier Teardown Ideas'!$B$2:$E$86,4,)</f>
        <v>Hector</v>
      </c>
      <c r="AF52" s="53">
        <f>VLOOKUP(C52,'[1]Supplier Teardown Ideas'!$B$2:$I$86,8,)</f>
        <v>1</v>
      </c>
      <c r="AG52" s="31">
        <f>VLOOKUP(C52,'[1]Supplier Teardown Ideas'!$B$2:$J$86,9,)</f>
        <v>26200</v>
      </c>
      <c r="AH52" s="54">
        <f>VLOOKUP(C52,'[1]Supplier Teardown Ideas'!$B$2:$K$86,10,)</f>
        <v>1.25</v>
      </c>
      <c r="AI52" s="54">
        <f>VLOOKUP(C52,'[1]Supplier Teardown Ideas'!$B$2:$L$86,11,)</f>
        <v>1.25</v>
      </c>
      <c r="AJ52" s="31"/>
      <c r="AK52" s="31"/>
      <c r="AL52" s="55">
        <f>VLOOKUP(C52,'[1]Supplier Teardown Ideas'!$B$2:$M$86,12,)</f>
        <v>0</v>
      </c>
      <c r="AM52" s="31"/>
      <c r="AN52" s="54">
        <f>VLOOKUP(C52,'[1]Supplier Teardown Ideas'!$B$2:$P$86,15,)</f>
        <v>0</v>
      </c>
      <c r="AO52" s="56" t="str">
        <f>VLOOKUP(C52,'[1]Supplier Teardown Ideas'!$B$2:$Q$86,16,)</f>
        <v>Positive</v>
      </c>
    </row>
    <row r="53" spans="1:41" ht="52.5" hidden="1" customHeight="1" x14ac:dyDescent="0.25">
      <c r="A53" s="10">
        <v>50</v>
      </c>
      <c r="B53" s="10" t="s">
        <v>1811</v>
      </c>
      <c r="C53" s="10" t="s">
        <v>1953</v>
      </c>
      <c r="D53" s="10" t="s">
        <v>1946</v>
      </c>
      <c r="E53" s="13" t="s">
        <v>1947</v>
      </c>
      <c r="F53" s="13" t="s">
        <v>1948</v>
      </c>
      <c r="G53" s="36" t="s">
        <v>1954</v>
      </c>
      <c r="H53" s="10" t="s">
        <v>1955</v>
      </c>
      <c r="I53" s="31"/>
      <c r="J53" s="31"/>
      <c r="K53" s="13" t="s">
        <v>1950</v>
      </c>
      <c r="L53" s="10" t="s">
        <v>289</v>
      </c>
      <c r="M53" s="35" t="s">
        <v>58</v>
      </c>
      <c r="N53" s="13"/>
      <c r="O53" s="13"/>
      <c r="P53" s="10" t="s">
        <v>58</v>
      </c>
      <c r="Q53" s="35" t="s">
        <v>58</v>
      </c>
      <c r="R53" s="31"/>
      <c r="S53" s="10"/>
      <c r="T53" s="31"/>
      <c r="U53" s="21" t="s">
        <v>1956</v>
      </c>
      <c r="V53" s="10">
        <v>2</v>
      </c>
      <c r="W53" s="10" t="s">
        <v>920</v>
      </c>
      <c r="X53" s="10"/>
      <c r="Y53" s="21" t="s">
        <v>1957</v>
      </c>
      <c r="Z53" s="31" t="s">
        <v>1958</v>
      </c>
      <c r="AA53" s="10" t="s">
        <v>1376</v>
      </c>
      <c r="AB53" s="10" t="s">
        <v>130</v>
      </c>
      <c r="AC53" s="32">
        <v>45458</v>
      </c>
      <c r="AD53" s="10" t="s">
        <v>289</v>
      </c>
      <c r="AE53" s="10" t="str">
        <f>VLOOKUP(C53,'[1]Supplier Teardown Ideas'!$B$2:$E$86,4,)</f>
        <v>Hector</v>
      </c>
      <c r="AF53" s="53">
        <f>VLOOKUP(C53,'[1]Supplier Teardown Ideas'!$B$2:$I$86,8,)</f>
        <v>1</v>
      </c>
      <c r="AG53" s="31">
        <f>VLOOKUP(C53,'[1]Supplier Teardown Ideas'!$B$2:$J$86,9,)</f>
        <v>26200</v>
      </c>
      <c r="AH53" s="54">
        <f>VLOOKUP(C53,'[1]Supplier Teardown Ideas'!$B$2:$K$86,10,)</f>
        <v>0.6</v>
      </c>
      <c r="AI53" s="54">
        <f>VLOOKUP(C53,'[1]Supplier Teardown Ideas'!$B$2:$L$86,11,)</f>
        <v>0.6</v>
      </c>
      <c r="AJ53" s="31"/>
      <c r="AK53" s="31"/>
      <c r="AL53" s="55">
        <f>VLOOKUP(C53,'[1]Supplier Teardown Ideas'!$B$2:$M$86,12,)</f>
        <v>0</v>
      </c>
      <c r="AM53" s="31"/>
      <c r="AN53" s="54">
        <f>VLOOKUP(C53,'[1]Supplier Teardown Ideas'!$B$2:$P$86,15,)</f>
        <v>0</v>
      </c>
      <c r="AO53" s="56" t="str">
        <f>VLOOKUP(C53,'[1]Supplier Teardown Ideas'!$B$2:$Q$86,16,)</f>
        <v>Positive</v>
      </c>
    </row>
    <row r="54" spans="1:41" ht="60.6" hidden="1" customHeight="1" x14ac:dyDescent="0.25">
      <c r="A54" s="10">
        <v>51</v>
      </c>
      <c r="B54" s="10" t="s">
        <v>1811</v>
      </c>
      <c r="C54" s="10" t="s">
        <v>1959</v>
      </c>
      <c r="D54" s="10" t="s">
        <v>1946</v>
      </c>
      <c r="E54" s="13" t="s">
        <v>1947</v>
      </c>
      <c r="F54" s="13" t="s">
        <v>1948</v>
      </c>
      <c r="G54" s="37" t="s">
        <v>1960</v>
      </c>
      <c r="H54" s="10" t="s">
        <v>1755</v>
      </c>
      <c r="I54" s="31"/>
      <c r="J54" s="31"/>
      <c r="K54" s="38" t="s">
        <v>1823</v>
      </c>
      <c r="L54" s="10" t="s">
        <v>289</v>
      </c>
      <c r="M54" s="10" t="s">
        <v>57</v>
      </c>
      <c r="N54" s="13"/>
      <c r="O54" s="13"/>
      <c r="P54" s="13"/>
      <c r="Q54" s="10" t="s">
        <v>57</v>
      </c>
      <c r="R54" s="31"/>
      <c r="S54" s="10"/>
      <c r="T54" s="31"/>
      <c r="U54" s="21" t="s">
        <v>1951</v>
      </c>
      <c r="V54" s="10">
        <v>2</v>
      </c>
      <c r="W54" s="10" t="s">
        <v>68</v>
      </c>
      <c r="X54" s="10"/>
      <c r="Y54" s="21" t="s">
        <v>1961</v>
      </c>
      <c r="Z54" s="31" t="s">
        <v>70</v>
      </c>
      <c r="AA54" s="10" t="s">
        <v>70</v>
      </c>
      <c r="AB54" s="10" t="s">
        <v>70</v>
      </c>
      <c r="AC54" s="10" t="s">
        <v>70</v>
      </c>
      <c r="AD54" s="10" t="s">
        <v>289</v>
      </c>
      <c r="AE54" s="10" t="str">
        <f>VLOOKUP(C54,'[1]Supplier Teardown Ideas'!$B$2:$E$86,4,)</f>
        <v>Hector</v>
      </c>
      <c r="AF54" s="53">
        <f>VLOOKUP(C54,'[1]Supplier Teardown Ideas'!$B$2:$I$86,8,)</f>
        <v>1</v>
      </c>
      <c r="AG54" s="31">
        <f>VLOOKUP(C54,'[1]Supplier Teardown Ideas'!$B$2:$J$86,9,)</f>
        <v>26200</v>
      </c>
      <c r="AH54" s="54">
        <f>VLOOKUP(C54,'[1]Supplier Teardown Ideas'!$B$2:$K$86,10,)</f>
        <v>4.1399999999999997</v>
      </c>
      <c r="AI54" s="54">
        <f>VLOOKUP(C54,'[1]Supplier Teardown Ideas'!$B$2:$L$86,11,)</f>
        <v>4.1399999999999997</v>
      </c>
      <c r="AJ54" s="31"/>
      <c r="AK54" s="31"/>
      <c r="AL54" s="55">
        <f>VLOOKUP(C54,'[1]Supplier Teardown Ideas'!$B$2:$M$86,12,)</f>
        <v>7.8E-2</v>
      </c>
      <c r="AM54" s="31"/>
      <c r="AN54" s="54">
        <f>VLOOKUP(C54,'[1]Supplier Teardown Ideas'!$B$2:$P$86,15,)</f>
        <v>94.382675074676428</v>
      </c>
      <c r="AO54" s="56" t="str">
        <f>VLOOKUP(C54,'[1]Supplier Teardown Ideas'!$B$2:$Q$86,16,)</f>
        <v>Negative</v>
      </c>
    </row>
    <row r="55" spans="1:41" ht="80.25" hidden="1" customHeight="1" x14ac:dyDescent="0.25">
      <c r="A55" s="10">
        <v>52</v>
      </c>
      <c r="B55" s="10" t="s">
        <v>1811</v>
      </c>
      <c r="C55" s="10" t="s">
        <v>1962</v>
      </c>
      <c r="D55" s="10" t="s">
        <v>1946</v>
      </c>
      <c r="E55" s="13" t="s">
        <v>1947</v>
      </c>
      <c r="F55" s="13" t="s">
        <v>1948</v>
      </c>
      <c r="G55" s="13" t="s">
        <v>1963</v>
      </c>
      <c r="H55" s="10" t="s">
        <v>1955</v>
      </c>
      <c r="I55" s="31"/>
      <c r="J55" s="31"/>
      <c r="K55" s="38" t="s">
        <v>1823</v>
      </c>
      <c r="L55" s="10" t="s">
        <v>289</v>
      </c>
      <c r="M55" s="35" t="s">
        <v>58</v>
      </c>
      <c r="N55" s="13"/>
      <c r="O55" s="13"/>
      <c r="P55" s="10" t="s">
        <v>58</v>
      </c>
      <c r="Q55" s="35" t="s">
        <v>58</v>
      </c>
      <c r="R55" s="31"/>
      <c r="S55" s="10"/>
      <c r="T55" s="31"/>
      <c r="U55" s="21" t="s">
        <v>1951</v>
      </c>
      <c r="V55" s="10">
        <v>2</v>
      </c>
      <c r="W55" s="10" t="s">
        <v>68</v>
      </c>
      <c r="X55" s="10"/>
      <c r="Y55" s="21" t="s">
        <v>1964</v>
      </c>
      <c r="Z55" s="31" t="s">
        <v>70</v>
      </c>
      <c r="AA55" s="10" t="s">
        <v>70</v>
      </c>
      <c r="AB55" s="10" t="s">
        <v>70</v>
      </c>
      <c r="AC55" s="10" t="s">
        <v>70</v>
      </c>
      <c r="AD55" s="10" t="s">
        <v>289</v>
      </c>
      <c r="AE55" s="10" t="str">
        <f>VLOOKUP(C55,'[1]Supplier Teardown Ideas'!$B$2:$E$86,4,)</f>
        <v>Hector</v>
      </c>
      <c r="AF55" s="53">
        <f>VLOOKUP(C55,'[1]Supplier Teardown Ideas'!$B$2:$I$86,8,)</f>
        <v>0.50159695817490491</v>
      </c>
      <c r="AG55" s="31">
        <f>VLOOKUP(C55,'[1]Supplier Teardown Ideas'!$B$2:$J$86,9,)</f>
        <v>26200</v>
      </c>
      <c r="AH55" s="54">
        <f>VLOOKUP(C55,'[1]Supplier Teardown Ideas'!$B$2:$K$86,10,)</f>
        <v>9</v>
      </c>
      <c r="AI55" s="54">
        <f>VLOOKUP(C55,'[1]Supplier Teardown Ideas'!$B$2:$L$86,11,)</f>
        <v>4.5143726235741441</v>
      </c>
      <c r="AJ55" s="31"/>
      <c r="AK55" s="31"/>
      <c r="AL55" s="55">
        <f>VLOOKUP(C55,'[1]Supplier Teardown Ideas'!$B$2:$M$86,12,)</f>
        <v>0</v>
      </c>
      <c r="AM55" s="31"/>
      <c r="AN55" s="54">
        <f>VLOOKUP(C55,'[1]Supplier Teardown Ideas'!$B$2:$P$86,15,)</f>
        <v>0</v>
      </c>
      <c r="AO55" s="56" t="str">
        <f>VLOOKUP(C55,'[1]Supplier Teardown Ideas'!$B$2:$Q$86,16,)</f>
        <v>Positive</v>
      </c>
    </row>
    <row r="56" spans="1:41" ht="95.85" hidden="1" customHeight="1" x14ac:dyDescent="0.25">
      <c r="A56" s="10">
        <v>53</v>
      </c>
      <c r="B56" s="10" t="s">
        <v>1811</v>
      </c>
      <c r="C56" s="10" t="s">
        <v>1965</v>
      </c>
      <c r="D56" s="10" t="s">
        <v>1946</v>
      </c>
      <c r="E56" s="13" t="s">
        <v>1966</v>
      </c>
      <c r="F56" s="13" t="s">
        <v>1948</v>
      </c>
      <c r="G56" s="13" t="s">
        <v>1967</v>
      </c>
      <c r="H56" s="10" t="s">
        <v>1755</v>
      </c>
      <c r="I56" s="31"/>
      <c r="J56" s="31"/>
      <c r="K56" s="38" t="s">
        <v>1823</v>
      </c>
      <c r="L56" s="10" t="s">
        <v>289</v>
      </c>
      <c r="M56" s="35" t="s">
        <v>58</v>
      </c>
      <c r="N56" s="13"/>
      <c r="O56" s="13"/>
      <c r="P56" s="35" t="s">
        <v>58</v>
      </c>
      <c r="Q56" s="40" t="s">
        <v>324</v>
      </c>
      <c r="R56" s="31"/>
      <c r="S56" s="10"/>
      <c r="T56" s="31"/>
      <c r="U56" s="21" t="s">
        <v>1968</v>
      </c>
      <c r="V56" s="10">
        <v>2</v>
      </c>
      <c r="W56" s="10" t="s">
        <v>324</v>
      </c>
      <c r="X56" s="10"/>
      <c r="Y56" s="31" t="s">
        <v>1969</v>
      </c>
      <c r="Z56" s="31" t="s">
        <v>1970</v>
      </c>
      <c r="AA56" s="10" t="s">
        <v>1971</v>
      </c>
      <c r="AB56" s="10" t="s">
        <v>159</v>
      </c>
      <c r="AC56" s="32">
        <v>45436</v>
      </c>
      <c r="AD56" s="10" t="s">
        <v>289</v>
      </c>
      <c r="AE56" s="10" t="str">
        <f>VLOOKUP(C56,'[1]Supplier Teardown Ideas'!$B$2:$E$86,4,)</f>
        <v>Hector</v>
      </c>
      <c r="AF56" s="53">
        <f>VLOOKUP(C56,'[1]Supplier Teardown Ideas'!$B$2:$I$86,8,)</f>
        <v>1</v>
      </c>
      <c r="AG56" s="31">
        <f>VLOOKUP(C56,'[1]Supplier Teardown Ideas'!$B$2:$J$86,9,)</f>
        <v>26200</v>
      </c>
      <c r="AH56" s="54">
        <f>VLOOKUP(C56,'[1]Supplier Teardown Ideas'!$B$2:$K$86,10,)</f>
        <v>125</v>
      </c>
      <c r="AI56" s="54">
        <f>VLOOKUP(C56,'[1]Supplier Teardown Ideas'!$B$2:$L$86,11,)</f>
        <v>125</v>
      </c>
      <c r="AJ56" s="31"/>
      <c r="AK56" s="31"/>
      <c r="AL56" s="55">
        <f>VLOOKUP(C56,'[1]Supplier Teardown Ideas'!$B$2:$M$86,12,)</f>
        <v>0.75</v>
      </c>
      <c r="AM56" s="31"/>
      <c r="AN56" s="54">
        <f>VLOOKUP(C56,'[1]Supplier Teardown Ideas'!$B$2:$P$86,15,)</f>
        <v>30.05725190839695</v>
      </c>
      <c r="AO56" s="56" t="str">
        <f>VLOOKUP(C56,'[1]Supplier Teardown Ideas'!$B$2:$Q$86,16,)</f>
        <v>Negative</v>
      </c>
    </row>
    <row r="57" spans="1:41" ht="83.1" hidden="1" customHeight="1" x14ac:dyDescent="0.25">
      <c r="A57" s="10">
        <v>54</v>
      </c>
      <c r="B57" s="10" t="s">
        <v>1811</v>
      </c>
      <c r="C57" s="13" t="s">
        <v>1972</v>
      </c>
      <c r="D57" s="10" t="s">
        <v>1946</v>
      </c>
      <c r="E57" s="13" t="s">
        <v>1973</v>
      </c>
      <c r="F57" s="13" t="s">
        <v>1948</v>
      </c>
      <c r="G57" s="13" t="s">
        <v>1974</v>
      </c>
      <c r="H57" s="10" t="s">
        <v>1755</v>
      </c>
      <c r="I57" s="31"/>
      <c r="J57" s="31"/>
      <c r="K57" s="38" t="s">
        <v>1823</v>
      </c>
      <c r="L57" s="10" t="s">
        <v>289</v>
      </c>
      <c r="M57" s="35" t="s">
        <v>58</v>
      </c>
      <c r="N57" s="13"/>
      <c r="O57" s="13"/>
      <c r="P57" s="35" t="s">
        <v>58</v>
      </c>
      <c r="Q57" s="40" t="s">
        <v>324</v>
      </c>
      <c r="R57" s="31"/>
      <c r="S57" s="10"/>
      <c r="T57" s="31"/>
      <c r="U57" s="21" t="s">
        <v>1975</v>
      </c>
      <c r="V57" s="10">
        <v>2</v>
      </c>
      <c r="W57" s="10" t="s">
        <v>324</v>
      </c>
      <c r="X57" s="10"/>
      <c r="Y57" s="21" t="s">
        <v>1976</v>
      </c>
      <c r="Z57" s="21" t="s">
        <v>1977</v>
      </c>
      <c r="AA57" s="10" t="s">
        <v>1971</v>
      </c>
      <c r="AB57" s="10" t="s">
        <v>159</v>
      </c>
      <c r="AC57" s="32">
        <v>45436</v>
      </c>
      <c r="AD57" s="10" t="s">
        <v>289</v>
      </c>
      <c r="AE57" s="10" t="str">
        <f>VLOOKUP(C57,'[1]Supplier Teardown Ideas'!$B$2:$E$86,4,)</f>
        <v>Hector</v>
      </c>
      <c r="AF57" s="53">
        <f>VLOOKUP(C57,'[1]Supplier Teardown Ideas'!$B$2:$I$86,8,)</f>
        <v>1</v>
      </c>
      <c r="AG57" s="31">
        <f>VLOOKUP(C57,'[1]Supplier Teardown Ideas'!$B$2:$J$86,9,)</f>
        <v>26200</v>
      </c>
      <c r="AH57" s="54">
        <f>VLOOKUP(C57,'[1]Supplier Teardown Ideas'!$B$2:$K$86,10,)</f>
        <v>0</v>
      </c>
      <c r="AI57" s="54">
        <f>VLOOKUP(C57,'[1]Supplier Teardown Ideas'!$B$2:$L$86,11,)</f>
        <v>0</v>
      </c>
      <c r="AJ57" s="31"/>
      <c r="AK57" s="31"/>
      <c r="AL57" s="55">
        <f>VLOOKUP(C57,'[1]Supplier Teardown Ideas'!$B$2:$M$86,12,)</f>
        <v>0</v>
      </c>
      <c r="AM57" s="31"/>
      <c r="AN57" s="54">
        <f>VLOOKUP(C57,'[1]Supplier Teardown Ideas'!$B$2:$P$86,15,)</f>
        <v>0</v>
      </c>
      <c r="AO57" s="56">
        <f>VLOOKUP(C57,'[1]Supplier Teardown Ideas'!$B$2:$Q$86,16,)</f>
        <v>0</v>
      </c>
    </row>
    <row r="58" spans="1:41" ht="105" hidden="1" customHeight="1" x14ac:dyDescent="0.25">
      <c r="A58" s="10">
        <v>55</v>
      </c>
      <c r="B58" s="10"/>
      <c r="C58" s="13" t="s">
        <v>1978</v>
      </c>
      <c r="D58" s="10"/>
      <c r="E58" s="41" t="s">
        <v>1979</v>
      </c>
      <c r="F58" s="41" t="s">
        <v>1815</v>
      </c>
      <c r="G58" s="13" t="s">
        <v>1980</v>
      </c>
      <c r="H58" s="10" t="s">
        <v>1755</v>
      </c>
      <c r="I58" s="31"/>
      <c r="J58" s="31"/>
      <c r="K58" s="38"/>
      <c r="L58" s="10"/>
      <c r="M58" s="35" t="s">
        <v>1981</v>
      </c>
      <c r="N58" s="13"/>
      <c r="O58" s="13"/>
      <c r="P58" s="10" t="s">
        <v>58</v>
      </c>
      <c r="Q58" s="35" t="s">
        <v>57</v>
      </c>
      <c r="R58" s="10">
        <v>8</v>
      </c>
      <c r="S58" s="10">
        <v>1000000</v>
      </c>
      <c r="T58" s="31"/>
      <c r="U58" s="21" t="s">
        <v>1982</v>
      </c>
      <c r="V58" s="10">
        <v>2</v>
      </c>
      <c r="W58" s="10" t="s">
        <v>68</v>
      </c>
      <c r="X58" s="10"/>
      <c r="Y58" s="21" t="s">
        <v>1983</v>
      </c>
      <c r="Z58" s="31" t="s">
        <v>70</v>
      </c>
      <c r="AA58" s="10" t="s">
        <v>70</v>
      </c>
      <c r="AB58" s="10" t="s">
        <v>70</v>
      </c>
      <c r="AC58" s="10" t="s">
        <v>70</v>
      </c>
      <c r="AD58" s="10" t="s">
        <v>289</v>
      </c>
      <c r="AE58" s="10" t="str">
        <f>VLOOKUP(C58,'[1]Supplier Teardown Ideas'!$B$2:$E$86,4,)</f>
        <v>Hector</v>
      </c>
      <c r="AF58" s="53">
        <f>VLOOKUP(C58,'[1]Supplier Teardown Ideas'!$B$2:$I$86,8,)</f>
        <v>1</v>
      </c>
      <c r="AG58" s="31">
        <f>VLOOKUP(C58,'[1]Supplier Teardown Ideas'!$B$2:$J$86,9,)</f>
        <v>26200</v>
      </c>
      <c r="AH58" s="54">
        <f>VLOOKUP(C58,'[1]Supplier Teardown Ideas'!$B$2:$K$86,10,)</f>
        <v>8</v>
      </c>
      <c r="AI58" s="54">
        <f>VLOOKUP(C58,'[1]Supplier Teardown Ideas'!$B$2:$L$86,11,)</f>
        <v>8</v>
      </c>
      <c r="AJ58" s="31"/>
      <c r="AK58" s="31"/>
      <c r="AL58" s="55">
        <f>VLOOKUP(C58,'[1]Supplier Teardown Ideas'!$B$2:$M$86,12,)</f>
        <v>0.1</v>
      </c>
      <c r="AM58" s="31"/>
      <c r="AN58" s="54">
        <f>VLOOKUP(C58,'[1]Supplier Teardown Ideas'!$B$2:$P$86,15,)</f>
        <v>62.619274809160302</v>
      </c>
      <c r="AO58" s="56" t="str">
        <f>VLOOKUP(C58,'[1]Supplier Teardown Ideas'!$B$2:$Q$86,16,)</f>
        <v>Negative</v>
      </c>
    </row>
    <row r="59" spans="1:41" ht="83.1" hidden="1" customHeight="1" x14ac:dyDescent="0.25">
      <c r="A59" s="10">
        <v>56</v>
      </c>
      <c r="B59" s="10"/>
      <c r="C59" s="13" t="s">
        <v>1984</v>
      </c>
      <c r="D59" s="10"/>
      <c r="E59" s="41" t="s">
        <v>1979</v>
      </c>
      <c r="F59" s="41" t="s">
        <v>1815</v>
      </c>
      <c r="G59" s="13" t="s">
        <v>1985</v>
      </c>
      <c r="H59" s="10"/>
      <c r="I59" s="31"/>
      <c r="J59" s="33" t="s">
        <v>1986</v>
      </c>
      <c r="K59" s="38"/>
      <c r="L59" s="10"/>
      <c r="M59" s="35" t="s">
        <v>58</v>
      </c>
      <c r="N59" s="13"/>
      <c r="O59" s="13"/>
      <c r="P59" s="35" t="s">
        <v>58</v>
      </c>
      <c r="Q59" s="35" t="s">
        <v>57</v>
      </c>
      <c r="R59" s="31">
        <v>0</v>
      </c>
      <c r="S59" s="10">
        <v>0</v>
      </c>
      <c r="T59" s="31"/>
      <c r="U59" s="31" t="s">
        <v>1987</v>
      </c>
      <c r="V59" s="10">
        <v>2</v>
      </c>
      <c r="W59" s="10" t="s">
        <v>68</v>
      </c>
      <c r="X59" s="10"/>
      <c r="Y59" s="31" t="s">
        <v>1988</v>
      </c>
      <c r="Z59" s="31" t="s">
        <v>1989</v>
      </c>
      <c r="AA59" s="10" t="s">
        <v>158</v>
      </c>
      <c r="AB59" s="10" t="s">
        <v>159</v>
      </c>
      <c r="AC59" s="32">
        <v>45436</v>
      </c>
      <c r="AD59" s="10" t="s">
        <v>289</v>
      </c>
      <c r="AE59" s="10" t="str">
        <f>VLOOKUP(C59,'[1]Supplier Teardown Ideas'!$B$2:$E$86,4,)</f>
        <v>Hector</v>
      </c>
      <c r="AF59" s="53">
        <f>VLOOKUP(C59,'[1]Supplier Teardown Ideas'!$B$2:$I$86,8,)</f>
        <v>1</v>
      </c>
      <c r="AG59" s="31">
        <f>VLOOKUP(C59,'[1]Supplier Teardown Ideas'!$B$2:$J$86,9,)</f>
        <v>26200</v>
      </c>
      <c r="AH59" s="54">
        <f>VLOOKUP(C59,'[1]Supplier Teardown Ideas'!$B$2:$K$86,10,)</f>
        <v>0</v>
      </c>
      <c r="AI59" s="54">
        <f>VLOOKUP(C59,'[1]Supplier Teardown Ideas'!$B$2:$L$86,11,)</f>
        <v>0</v>
      </c>
      <c r="AJ59" s="31"/>
      <c r="AK59" s="31"/>
      <c r="AL59" s="55">
        <f>VLOOKUP(C59,'[1]Supplier Teardown Ideas'!$B$2:$M$86,12,)</f>
        <v>0</v>
      </c>
      <c r="AM59" s="31"/>
      <c r="AN59" s="54">
        <f>VLOOKUP(C59,'[1]Supplier Teardown Ideas'!$B$2:$P$86,15,)</f>
        <v>0</v>
      </c>
      <c r="AO59" s="56">
        <f>VLOOKUP(C59,'[1]Supplier Teardown Ideas'!$B$2:$Q$86,16,)</f>
        <v>0</v>
      </c>
    </row>
    <row r="60" spans="1:41" ht="83.1" hidden="1" customHeight="1" x14ac:dyDescent="0.25">
      <c r="A60" s="10">
        <v>57</v>
      </c>
      <c r="B60" s="10"/>
      <c r="C60" s="13" t="s">
        <v>1990</v>
      </c>
      <c r="D60" s="10"/>
      <c r="E60" s="41" t="s">
        <v>1979</v>
      </c>
      <c r="F60" s="41" t="s">
        <v>1815</v>
      </c>
      <c r="G60" s="13" t="s">
        <v>1991</v>
      </c>
      <c r="H60" s="10" t="s">
        <v>1955</v>
      </c>
      <c r="I60" s="31"/>
      <c r="J60" s="33" t="s">
        <v>1986</v>
      </c>
      <c r="K60" s="38"/>
      <c r="L60" s="10"/>
      <c r="M60" s="10" t="s">
        <v>58</v>
      </c>
      <c r="N60" s="13"/>
      <c r="O60" s="13"/>
      <c r="P60" s="10" t="s">
        <v>58</v>
      </c>
      <c r="Q60" s="35" t="s">
        <v>58</v>
      </c>
      <c r="R60" s="10">
        <v>196</v>
      </c>
      <c r="S60" s="10">
        <v>500000</v>
      </c>
      <c r="T60" s="31"/>
      <c r="U60" s="21" t="s">
        <v>1982</v>
      </c>
      <c r="V60" s="10">
        <v>2</v>
      </c>
      <c r="W60" s="10" t="s">
        <v>920</v>
      </c>
      <c r="X60" s="10"/>
      <c r="Y60" s="21" t="s">
        <v>1992</v>
      </c>
      <c r="Z60" s="21" t="s">
        <v>1993</v>
      </c>
      <c r="AA60" s="13" t="s">
        <v>158</v>
      </c>
      <c r="AB60" s="13" t="s">
        <v>159</v>
      </c>
      <c r="AC60" s="32">
        <v>45463</v>
      </c>
      <c r="AD60" s="10" t="s">
        <v>289</v>
      </c>
      <c r="AE60" s="10" t="str">
        <f>VLOOKUP(C60,'[1]Supplier Teardown Ideas'!$B$2:$E$86,4,)</f>
        <v>Hector</v>
      </c>
      <c r="AF60" s="53">
        <f>VLOOKUP(C60,'[1]Supplier Teardown Ideas'!$B$2:$I$86,8,)</f>
        <v>1</v>
      </c>
      <c r="AG60" s="31">
        <f>VLOOKUP(C60,'[1]Supplier Teardown Ideas'!$B$2:$J$86,9,)</f>
        <v>26200</v>
      </c>
      <c r="AH60" s="54">
        <f>VLOOKUP(C60,'[1]Supplier Teardown Ideas'!$B$2:$K$86,10,)</f>
        <v>196</v>
      </c>
      <c r="AI60" s="54">
        <f>VLOOKUP(C60,'[1]Supplier Teardown Ideas'!$B$2:$L$86,11,)</f>
        <v>196</v>
      </c>
      <c r="AJ60" s="31"/>
      <c r="AK60" s="31"/>
      <c r="AL60" s="55">
        <f>VLOOKUP(C60,'[1]Supplier Teardown Ideas'!$B$2:$M$86,12,)</f>
        <v>0.05</v>
      </c>
      <c r="AM60" s="31"/>
      <c r="AN60" s="54">
        <f>VLOOKUP(C60,'[1]Supplier Teardown Ideas'!$B$2:$P$86,15,)</f>
        <v>1.2779443838604143</v>
      </c>
      <c r="AO60" s="56" t="str">
        <f>VLOOKUP(C60,'[1]Supplier Teardown Ideas'!$B$2:$Q$86,16,)</f>
        <v>Positive</v>
      </c>
    </row>
    <row r="61" spans="1:41" ht="83.1" hidden="1" customHeight="1" x14ac:dyDescent="0.25">
      <c r="A61" s="10">
        <v>58</v>
      </c>
      <c r="B61" s="10"/>
      <c r="C61" s="13" t="s">
        <v>1994</v>
      </c>
      <c r="D61" s="10"/>
      <c r="E61" s="41" t="s">
        <v>1979</v>
      </c>
      <c r="F61" s="41" t="s">
        <v>1815</v>
      </c>
      <c r="G61" s="13" t="s">
        <v>1995</v>
      </c>
      <c r="H61" s="10" t="s">
        <v>1755</v>
      </c>
      <c r="I61" s="31"/>
      <c r="J61" s="33" t="s">
        <v>1986</v>
      </c>
      <c r="K61" s="38"/>
      <c r="L61" s="10"/>
      <c r="M61" s="10" t="s">
        <v>57</v>
      </c>
      <c r="N61" s="10"/>
      <c r="O61" s="10"/>
      <c r="P61" s="10"/>
      <c r="Q61" s="10"/>
      <c r="R61" s="31"/>
      <c r="S61" s="10"/>
      <c r="T61" s="31"/>
      <c r="U61" s="31"/>
      <c r="V61" s="10">
        <v>2</v>
      </c>
      <c r="W61" s="10" t="s">
        <v>68</v>
      </c>
      <c r="X61" s="10"/>
      <c r="Y61" s="31" t="s">
        <v>1996</v>
      </c>
      <c r="Z61" s="31" t="s">
        <v>70</v>
      </c>
      <c r="AA61" s="10" t="s">
        <v>70</v>
      </c>
      <c r="AB61" s="10" t="s">
        <v>70</v>
      </c>
      <c r="AC61" s="10" t="s">
        <v>70</v>
      </c>
      <c r="AD61" s="10" t="s">
        <v>289</v>
      </c>
      <c r="AE61" s="10" t="str">
        <f>VLOOKUP(C61,'[1]Supplier Teardown Ideas'!$B$2:$E$86,4,)</f>
        <v>Hector</v>
      </c>
      <c r="AF61" s="53">
        <f>VLOOKUP(C61,'[1]Supplier Teardown Ideas'!$B$2:$I$86,8,)</f>
        <v>1</v>
      </c>
      <c r="AG61" s="31">
        <f>VLOOKUP(C61,'[1]Supplier Teardown Ideas'!$B$2:$J$86,9,)</f>
        <v>26200</v>
      </c>
      <c r="AH61" s="54">
        <f>VLOOKUP(C61,'[1]Supplier Teardown Ideas'!$B$2:$K$86,10,)</f>
        <v>0</v>
      </c>
      <c r="AI61" s="54">
        <f>VLOOKUP(C61,'[1]Supplier Teardown Ideas'!$B$2:$L$86,11,)</f>
        <v>0</v>
      </c>
      <c r="AJ61" s="31"/>
      <c r="AK61" s="31"/>
      <c r="AL61" s="55">
        <f>VLOOKUP(C61,'[1]Supplier Teardown Ideas'!$B$2:$M$86,12,)</f>
        <v>0</v>
      </c>
      <c r="AM61" s="31"/>
      <c r="AN61" s="54">
        <f>VLOOKUP(C61,'[1]Supplier Teardown Ideas'!$B$2:$P$86,15,)</f>
        <v>0</v>
      </c>
      <c r="AO61" s="56">
        <f>VLOOKUP(C61,'[1]Supplier Teardown Ideas'!$B$2:$Q$86,16,)</f>
        <v>0</v>
      </c>
    </row>
    <row r="62" spans="1:41" ht="81.599999999999994" hidden="1" customHeight="1" x14ac:dyDescent="0.25">
      <c r="A62" s="10">
        <v>59</v>
      </c>
      <c r="B62" s="10" t="s">
        <v>1811</v>
      </c>
      <c r="C62" s="13" t="s">
        <v>1997</v>
      </c>
      <c r="D62" s="10" t="s">
        <v>1998</v>
      </c>
      <c r="E62" s="13" t="s">
        <v>1999</v>
      </c>
      <c r="F62" s="13" t="s">
        <v>2000</v>
      </c>
      <c r="G62" s="37" t="s">
        <v>2001</v>
      </c>
      <c r="H62" s="10" t="s">
        <v>1755</v>
      </c>
      <c r="I62" s="31"/>
      <c r="J62" s="31"/>
      <c r="K62" s="38" t="s">
        <v>1823</v>
      </c>
      <c r="L62" s="10" t="s">
        <v>289</v>
      </c>
      <c r="M62" s="35" t="s">
        <v>58</v>
      </c>
      <c r="N62" s="13"/>
      <c r="O62" s="13"/>
      <c r="P62" s="13"/>
      <c r="Q62" s="10"/>
      <c r="R62" s="31"/>
      <c r="S62" s="10"/>
      <c r="T62" s="31"/>
      <c r="U62" s="21" t="s">
        <v>2002</v>
      </c>
      <c r="V62" s="10">
        <v>4</v>
      </c>
      <c r="W62" s="10" t="s">
        <v>324</v>
      </c>
      <c r="X62" s="10"/>
      <c r="Y62" s="21" t="s">
        <v>2003</v>
      </c>
      <c r="Z62" s="31" t="s">
        <v>1758</v>
      </c>
      <c r="AA62" s="10" t="s">
        <v>2000</v>
      </c>
      <c r="AB62" s="10" t="s">
        <v>159</v>
      </c>
      <c r="AC62" s="32">
        <v>45443</v>
      </c>
      <c r="AD62" s="10" t="s">
        <v>289</v>
      </c>
      <c r="AE62" s="10" t="str">
        <f>VLOOKUP(C62,'[1]Supplier Teardown Ideas'!$B$2:$E$86,4,)</f>
        <v>Hector</v>
      </c>
      <c r="AF62" s="53">
        <f>VLOOKUP(C62,'[1]Supplier Teardown Ideas'!$B$2:$I$86,8,)</f>
        <v>1</v>
      </c>
      <c r="AG62" s="31">
        <f>VLOOKUP(C62,'[1]Supplier Teardown Ideas'!$B$2:$J$86,9,)</f>
        <v>26200</v>
      </c>
      <c r="AH62" s="54">
        <f>VLOOKUP(C62,'[1]Supplier Teardown Ideas'!$B$2:$K$86,10,)</f>
        <v>0</v>
      </c>
      <c r="AI62" s="54">
        <f>VLOOKUP(C62,'[1]Supplier Teardown Ideas'!$B$2:$L$86,11,)</f>
        <v>0</v>
      </c>
      <c r="AJ62" s="31"/>
      <c r="AK62" s="31"/>
      <c r="AL62" s="55">
        <f>VLOOKUP(C62,'[1]Supplier Teardown Ideas'!$B$2:$M$86,12,)</f>
        <v>0</v>
      </c>
      <c r="AM62" s="31"/>
      <c r="AN62" s="54">
        <f>VLOOKUP(C62,'[1]Supplier Teardown Ideas'!$B$2:$P$86,15,)</f>
        <v>0</v>
      </c>
      <c r="AO62" s="56">
        <f>VLOOKUP(C62,'[1]Supplier Teardown Ideas'!$B$2:$Q$86,16,)</f>
        <v>0</v>
      </c>
    </row>
    <row r="63" spans="1:41" ht="78.599999999999994" hidden="1" customHeight="1" x14ac:dyDescent="0.25">
      <c r="A63" s="10">
        <v>60</v>
      </c>
      <c r="B63" s="10" t="s">
        <v>1811</v>
      </c>
      <c r="C63" s="13" t="s">
        <v>2004</v>
      </c>
      <c r="D63" s="10" t="s">
        <v>1998</v>
      </c>
      <c r="E63" s="13" t="s">
        <v>1999</v>
      </c>
      <c r="F63" s="13" t="s">
        <v>2000</v>
      </c>
      <c r="G63" s="37" t="s">
        <v>2005</v>
      </c>
      <c r="H63" s="10" t="s">
        <v>1755</v>
      </c>
      <c r="I63" s="31"/>
      <c r="J63" s="31"/>
      <c r="K63" s="38" t="s">
        <v>1823</v>
      </c>
      <c r="L63" s="10" t="s">
        <v>289</v>
      </c>
      <c r="M63" s="35" t="s">
        <v>58</v>
      </c>
      <c r="N63" s="13"/>
      <c r="O63" s="13"/>
      <c r="P63" s="13"/>
      <c r="Q63" s="10"/>
      <c r="R63" s="31"/>
      <c r="S63" s="10"/>
      <c r="T63" s="31"/>
      <c r="U63" s="21" t="s">
        <v>2002</v>
      </c>
      <c r="V63" s="10">
        <v>4</v>
      </c>
      <c r="W63" s="10" t="s">
        <v>324</v>
      </c>
      <c r="X63" s="10"/>
      <c r="Y63" s="21" t="s">
        <v>2006</v>
      </c>
      <c r="Z63" s="31" t="s">
        <v>1758</v>
      </c>
      <c r="AA63" s="10" t="s">
        <v>2000</v>
      </c>
      <c r="AB63" s="10" t="s">
        <v>159</v>
      </c>
      <c r="AC63" s="32">
        <v>45443</v>
      </c>
      <c r="AD63" s="10" t="s">
        <v>289</v>
      </c>
      <c r="AE63" s="10" t="str">
        <f>VLOOKUP(C63,'[1]Supplier Teardown Ideas'!$B$2:$E$86,4,)</f>
        <v>Hector</v>
      </c>
      <c r="AF63" s="53">
        <f>VLOOKUP(C63,'[1]Supplier Teardown Ideas'!$B$2:$I$86,8,)</f>
        <v>1</v>
      </c>
      <c r="AG63" s="31">
        <f>VLOOKUP(C63,'[1]Supplier Teardown Ideas'!$B$2:$J$86,9,)</f>
        <v>26200</v>
      </c>
      <c r="AH63" s="54">
        <f>VLOOKUP(C63,'[1]Supplier Teardown Ideas'!$B$2:$K$86,10,)</f>
        <v>0</v>
      </c>
      <c r="AI63" s="54">
        <f>VLOOKUP(C63,'[1]Supplier Teardown Ideas'!$B$2:$L$86,11,)</f>
        <v>0</v>
      </c>
      <c r="AJ63" s="31"/>
      <c r="AK63" s="31"/>
      <c r="AL63" s="55">
        <f>VLOOKUP(C63,'[1]Supplier Teardown Ideas'!$B$2:$M$86,12,)</f>
        <v>0</v>
      </c>
      <c r="AM63" s="31"/>
      <c r="AN63" s="54">
        <f>VLOOKUP(C63,'[1]Supplier Teardown Ideas'!$B$2:$P$86,15,)</f>
        <v>0</v>
      </c>
      <c r="AO63" s="56">
        <f>VLOOKUP(C63,'[1]Supplier Teardown Ideas'!$B$2:$Q$86,16,)</f>
        <v>0</v>
      </c>
    </row>
    <row r="64" spans="1:41" ht="81" hidden="1" customHeight="1" x14ac:dyDescent="0.25">
      <c r="A64" s="10">
        <v>61</v>
      </c>
      <c r="B64" s="10" t="s">
        <v>1811</v>
      </c>
      <c r="C64" s="13" t="s">
        <v>2007</v>
      </c>
      <c r="D64" s="10" t="s">
        <v>1998</v>
      </c>
      <c r="E64" s="13" t="s">
        <v>1999</v>
      </c>
      <c r="F64" s="13" t="s">
        <v>2000</v>
      </c>
      <c r="G64" s="37" t="s">
        <v>2008</v>
      </c>
      <c r="H64" s="10" t="s">
        <v>1755</v>
      </c>
      <c r="I64" s="31"/>
      <c r="J64" s="31"/>
      <c r="K64" s="38" t="s">
        <v>1823</v>
      </c>
      <c r="L64" s="10" t="s">
        <v>289</v>
      </c>
      <c r="M64" s="10" t="s">
        <v>57</v>
      </c>
      <c r="N64" s="10"/>
      <c r="O64" s="10"/>
      <c r="P64" s="10"/>
      <c r="Q64" s="10" t="s">
        <v>57</v>
      </c>
      <c r="R64" s="31"/>
      <c r="S64" s="10"/>
      <c r="T64" s="31"/>
      <c r="U64" s="21" t="s">
        <v>2002</v>
      </c>
      <c r="V64" s="10">
        <v>4</v>
      </c>
      <c r="W64" s="10" t="s">
        <v>68</v>
      </c>
      <c r="X64" s="10"/>
      <c r="Y64" s="31" t="s">
        <v>2009</v>
      </c>
      <c r="Z64" s="31" t="s">
        <v>70</v>
      </c>
      <c r="AA64" s="10" t="s">
        <v>70</v>
      </c>
      <c r="AB64" s="10" t="s">
        <v>70</v>
      </c>
      <c r="AC64" s="10" t="s">
        <v>70</v>
      </c>
      <c r="AD64" s="10" t="s">
        <v>289</v>
      </c>
      <c r="AE64" s="10" t="str">
        <f>VLOOKUP(C64,'[1]Supplier Teardown Ideas'!$B$2:$E$86,4,)</f>
        <v>Hector</v>
      </c>
      <c r="AF64" s="53">
        <f>VLOOKUP(C64,'[1]Supplier Teardown Ideas'!$B$2:$I$86,8,)</f>
        <v>1</v>
      </c>
      <c r="AG64" s="31">
        <f>VLOOKUP(C64,'[1]Supplier Teardown Ideas'!$B$2:$J$86,9,)</f>
        <v>26200</v>
      </c>
      <c r="AH64" s="54">
        <f>VLOOKUP(C64,'[1]Supplier Teardown Ideas'!$B$2:$K$86,10,)</f>
        <v>0</v>
      </c>
      <c r="AI64" s="54">
        <f>VLOOKUP(C64,'[1]Supplier Teardown Ideas'!$B$2:$L$86,11,)</f>
        <v>0</v>
      </c>
      <c r="AJ64" s="31"/>
      <c r="AK64" s="31"/>
      <c r="AL64" s="55">
        <f>VLOOKUP(C64,'[1]Supplier Teardown Ideas'!$B$2:$M$86,12,)</f>
        <v>0</v>
      </c>
      <c r="AM64" s="31"/>
      <c r="AN64" s="54">
        <f>VLOOKUP(C64,'[1]Supplier Teardown Ideas'!$B$2:$P$86,15,)</f>
        <v>0</v>
      </c>
      <c r="AO64" s="56">
        <f>VLOOKUP(C64,'[1]Supplier Teardown Ideas'!$B$2:$Q$86,16,)</f>
        <v>0</v>
      </c>
    </row>
    <row r="65" spans="1:41" ht="93.6" hidden="1" customHeight="1" x14ac:dyDescent="0.25">
      <c r="A65" s="10">
        <v>62</v>
      </c>
      <c r="B65" s="10" t="s">
        <v>1811</v>
      </c>
      <c r="C65" s="13" t="s">
        <v>2010</v>
      </c>
      <c r="D65" s="10" t="s">
        <v>1998</v>
      </c>
      <c r="E65" s="13" t="s">
        <v>1999</v>
      </c>
      <c r="F65" s="13" t="s">
        <v>2000</v>
      </c>
      <c r="G65" s="37" t="s">
        <v>2011</v>
      </c>
      <c r="H65" s="10" t="s">
        <v>1755</v>
      </c>
      <c r="I65" s="31"/>
      <c r="J65" s="31"/>
      <c r="K65" s="38" t="s">
        <v>1823</v>
      </c>
      <c r="L65" s="10" t="s">
        <v>289</v>
      </c>
      <c r="M65" s="35" t="s">
        <v>58</v>
      </c>
      <c r="N65" s="13"/>
      <c r="O65" s="13"/>
      <c r="P65" s="13"/>
      <c r="Q65" s="13"/>
      <c r="R65" s="31"/>
      <c r="S65" s="10"/>
      <c r="T65" s="31"/>
      <c r="U65" s="21" t="s">
        <v>2002</v>
      </c>
      <c r="V65" s="10">
        <v>4</v>
      </c>
      <c r="W65" s="10" t="s">
        <v>324</v>
      </c>
      <c r="X65" s="10"/>
      <c r="Y65" s="21" t="s">
        <v>2012</v>
      </c>
      <c r="Z65" s="31" t="s">
        <v>1758</v>
      </c>
      <c r="AA65" s="10" t="s">
        <v>2000</v>
      </c>
      <c r="AB65" s="10" t="s">
        <v>159</v>
      </c>
      <c r="AC65" s="32">
        <v>45443</v>
      </c>
      <c r="AD65" s="10" t="s">
        <v>289</v>
      </c>
      <c r="AE65" s="10" t="str">
        <f>VLOOKUP(C65,'[1]Supplier Teardown Ideas'!$B$2:$E$86,4,)</f>
        <v>Hector</v>
      </c>
      <c r="AF65" s="53">
        <f>VLOOKUP(C65,'[1]Supplier Teardown Ideas'!$B$2:$I$86,8,)</f>
        <v>1</v>
      </c>
      <c r="AG65" s="31">
        <f>VLOOKUP(C65,'[1]Supplier Teardown Ideas'!$B$2:$J$86,9,)</f>
        <v>26200</v>
      </c>
      <c r="AH65" s="54">
        <f>VLOOKUP(C65,'[1]Supplier Teardown Ideas'!$B$2:$K$86,10,)</f>
        <v>0</v>
      </c>
      <c r="AI65" s="54">
        <f>VLOOKUP(C65,'[1]Supplier Teardown Ideas'!$B$2:$L$86,11,)</f>
        <v>0</v>
      </c>
      <c r="AJ65" s="31"/>
      <c r="AK65" s="31"/>
      <c r="AL65" s="55">
        <f>VLOOKUP(C65,'[1]Supplier Teardown Ideas'!$B$2:$M$86,12,)</f>
        <v>0</v>
      </c>
      <c r="AM65" s="31"/>
      <c r="AN65" s="54">
        <f>VLOOKUP(C65,'[1]Supplier Teardown Ideas'!$B$2:$P$86,15,)</f>
        <v>0</v>
      </c>
      <c r="AO65" s="56">
        <f>VLOOKUP(C65,'[1]Supplier Teardown Ideas'!$B$2:$Q$86,16,)</f>
        <v>0</v>
      </c>
    </row>
    <row r="66" spans="1:41" ht="89.85" hidden="1" customHeight="1" x14ac:dyDescent="0.25">
      <c r="A66" s="10">
        <v>63</v>
      </c>
      <c r="B66" s="10" t="s">
        <v>1811</v>
      </c>
      <c r="C66" s="13" t="s">
        <v>2013</v>
      </c>
      <c r="D66" s="10" t="s">
        <v>1998</v>
      </c>
      <c r="E66" s="13" t="s">
        <v>1999</v>
      </c>
      <c r="F66" s="13" t="s">
        <v>2000</v>
      </c>
      <c r="G66" s="42" t="s">
        <v>2014</v>
      </c>
      <c r="H66" s="10" t="s">
        <v>1755</v>
      </c>
      <c r="I66" s="31"/>
      <c r="J66" s="31"/>
      <c r="K66" s="38" t="s">
        <v>1823</v>
      </c>
      <c r="L66" s="10" t="s">
        <v>289</v>
      </c>
      <c r="M66" s="35" t="s">
        <v>58</v>
      </c>
      <c r="N66" s="10"/>
      <c r="O66" s="13"/>
      <c r="P66" s="13"/>
      <c r="Q66" s="10"/>
      <c r="R66" s="31"/>
      <c r="S66" s="10"/>
      <c r="T66" s="31"/>
      <c r="U66" s="21" t="s">
        <v>2002</v>
      </c>
      <c r="V66" s="10">
        <v>4</v>
      </c>
      <c r="W66" s="10" t="s">
        <v>324</v>
      </c>
      <c r="X66" s="10"/>
      <c r="Y66" s="21" t="s">
        <v>2015</v>
      </c>
      <c r="Z66" s="31" t="s">
        <v>1758</v>
      </c>
      <c r="AA66" s="10" t="s">
        <v>2000</v>
      </c>
      <c r="AB66" s="10" t="s">
        <v>159</v>
      </c>
      <c r="AC66" s="32">
        <v>45443</v>
      </c>
      <c r="AD66" s="10" t="s">
        <v>289</v>
      </c>
      <c r="AE66" s="10" t="str">
        <f>VLOOKUP(C66,'[1]Supplier Teardown Ideas'!$B$2:$E$86,4,)</f>
        <v>Hector</v>
      </c>
      <c r="AF66" s="53">
        <f>VLOOKUP(C66,'[1]Supplier Teardown Ideas'!$B$2:$I$86,8,)</f>
        <v>1</v>
      </c>
      <c r="AG66" s="31">
        <f>VLOOKUP(C66,'[1]Supplier Teardown Ideas'!$B$2:$J$86,9,)</f>
        <v>26200</v>
      </c>
      <c r="AH66" s="54">
        <f>VLOOKUP(C66,'[1]Supplier Teardown Ideas'!$B$2:$K$86,10,)</f>
        <v>0</v>
      </c>
      <c r="AI66" s="54">
        <f>VLOOKUP(C66,'[1]Supplier Teardown Ideas'!$B$2:$L$86,11,)</f>
        <v>0</v>
      </c>
      <c r="AJ66" s="31"/>
      <c r="AK66" s="31"/>
      <c r="AL66" s="55">
        <f>VLOOKUP(C66,'[1]Supplier Teardown Ideas'!$B$2:$M$86,12,)</f>
        <v>0</v>
      </c>
      <c r="AM66" s="31"/>
      <c r="AN66" s="54">
        <f>VLOOKUP(C66,'[1]Supplier Teardown Ideas'!$B$2:$P$86,15,)</f>
        <v>0</v>
      </c>
      <c r="AO66" s="56">
        <f>VLOOKUP(C66,'[1]Supplier Teardown Ideas'!$B$2:$Q$86,16,)</f>
        <v>0</v>
      </c>
    </row>
    <row r="67" spans="1:41" ht="68.849999999999994" hidden="1" customHeight="1" x14ac:dyDescent="0.25">
      <c r="A67" s="10">
        <v>64</v>
      </c>
      <c r="B67" s="10" t="s">
        <v>1811</v>
      </c>
      <c r="C67" s="13" t="s">
        <v>2016</v>
      </c>
      <c r="D67" s="10" t="s">
        <v>1998</v>
      </c>
      <c r="E67" s="13" t="s">
        <v>1999</v>
      </c>
      <c r="F67" s="13" t="s">
        <v>2000</v>
      </c>
      <c r="G67" s="37" t="s">
        <v>2017</v>
      </c>
      <c r="H67" s="10" t="s">
        <v>1755</v>
      </c>
      <c r="I67" s="31"/>
      <c r="J67" s="31"/>
      <c r="K67" s="38" t="s">
        <v>1823</v>
      </c>
      <c r="L67" s="10" t="s">
        <v>289</v>
      </c>
      <c r="M67" s="35" t="s">
        <v>58</v>
      </c>
      <c r="N67" s="10"/>
      <c r="O67" s="13"/>
      <c r="P67" s="13"/>
      <c r="Q67" s="10"/>
      <c r="R67" s="31"/>
      <c r="S67" s="10"/>
      <c r="T67" s="31"/>
      <c r="U67" s="21" t="s">
        <v>2002</v>
      </c>
      <c r="V67" s="10">
        <v>4</v>
      </c>
      <c r="W67" s="10" t="s">
        <v>324</v>
      </c>
      <c r="X67" s="10"/>
      <c r="Y67" s="21" t="s">
        <v>2003</v>
      </c>
      <c r="Z67" s="31" t="s">
        <v>1758</v>
      </c>
      <c r="AA67" s="10" t="s">
        <v>2000</v>
      </c>
      <c r="AB67" s="10" t="s">
        <v>159</v>
      </c>
      <c r="AC67" s="32">
        <v>45443</v>
      </c>
      <c r="AD67" s="10" t="s">
        <v>289</v>
      </c>
      <c r="AE67" s="10" t="str">
        <f>VLOOKUP(C67,'[1]Supplier Teardown Ideas'!$B$2:$E$86,4,)</f>
        <v>Hector</v>
      </c>
      <c r="AF67" s="53">
        <f>VLOOKUP(C67,'[1]Supplier Teardown Ideas'!$B$2:$I$86,8,)</f>
        <v>1</v>
      </c>
      <c r="AG67" s="31">
        <f>VLOOKUP(C67,'[1]Supplier Teardown Ideas'!$B$2:$J$86,9,)</f>
        <v>26200</v>
      </c>
      <c r="AH67" s="54">
        <f>VLOOKUP(C67,'[1]Supplier Teardown Ideas'!$B$2:$K$86,10,)</f>
        <v>0</v>
      </c>
      <c r="AI67" s="54">
        <f>VLOOKUP(C67,'[1]Supplier Teardown Ideas'!$B$2:$L$86,11,)</f>
        <v>0</v>
      </c>
      <c r="AJ67" s="31"/>
      <c r="AK67" s="31"/>
      <c r="AL67" s="55">
        <f>VLOOKUP(C67,'[1]Supplier Teardown Ideas'!$B$2:$M$86,12,)</f>
        <v>0</v>
      </c>
      <c r="AM67" s="31"/>
      <c r="AN67" s="54">
        <f>VLOOKUP(C67,'[1]Supplier Teardown Ideas'!$B$2:$P$86,15,)</f>
        <v>0</v>
      </c>
      <c r="AO67" s="56">
        <f>VLOOKUP(C67,'[1]Supplier Teardown Ideas'!$B$2:$Q$86,16,)</f>
        <v>0</v>
      </c>
    </row>
    <row r="68" spans="1:41" ht="137.25" hidden="1" customHeight="1" x14ac:dyDescent="0.25">
      <c r="A68" s="10">
        <v>65</v>
      </c>
      <c r="B68" s="31" t="s">
        <v>1811</v>
      </c>
      <c r="C68" s="13" t="s">
        <v>2018</v>
      </c>
      <c r="D68" s="10" t="s">
        <v>1998</v>
      </c>
      <c r="E68" s="21" t="s">
        <v>2019</v>
      </c>
      <c r="F68" s="21" t="s">
        <v>2000</v>
      </c>
      <c r="G68" s="21" t="s">
        <v>2020</v>
      </c>
      <c r="H68" s="10" t="s">
        <v>1755</v>
      </c>
      <c r="I68" s="31"/>
      <c r="J68" s="31"/>
      <c r="K68" s="38" t="s">
        <v>1823</v>
      </c>
      <c r="L68" s="10" t="s">
        <v>289</v>
      </c>
      <c r="M68" s="10" t="s">
        <v>632</v>
      </c>
      <c r="N68" s="13"/>
      <c r="O68" s="13"/>
      <c r="P68" s="13"/>
      <c r="Q68" s="13"/>
      <c r="R68" s="31"/>
      <c r="S68" s="10"/>
      <c r="T68" s="31"/>
      <c r="U68" s="21"/>
      <c r="V68" s="10">
        <v>4</v>
      </c>
      <c r="W68" s="10" t="s">
        <v>324</v>
      </c>
      <c r="X68" s="10"/>
      <c r="Y68" s="21" t="s">
        <v>2021</v>
      </c>
      <c r="Z68" s="31" t="s">
        <v>1758</v>
      </c>
      <c r="AA68" s="10" t="s">
        <v>2000</v>
      </c>
      <c r="AB68" s="10" t="s">
        <v>159</v>
      </c>
      <c r="AC68" s="32">
        <v>45439</v>
      </c>
      <c r="AD68" s="10" t="s">
        <v>289</v>
      </c>
      <c r="AE68" s="10" t="str">
        <f>VLOOKUP(C68,'[1]Supplier Teardown Ideas'!$B$2:$E$86,4,)</f>
        <v>Hector</v>
      </c>
      <c r="AF68" s="53">
        <f>VLOOKUP(C68,'[1]Supplier Teardown Ideas'!$B$2:$I$86,8,)</f>
        <v>1</v>
      </c>
      <c r="AG68" s="31">
        <f>VLOOKUP(C68,'[1]Supplier Teardown Ideas'!$B$2:$J$86,9,)</f>
        <v>26200</v>
      </c>
      <c r="AH68" s="54">
        <f>VLOOKUP(C68,'[1]Supplier Teardown Ideas'!$B$2:$K$86,10,)</f>
        <v>0</v>
      </c>
      <c r="AI68" s="54">
        <f>VLOOKUP(C68,'[1]Supplier Teardown Ideas'!$B$2:$L$86,11,)</f>
        <v>0</v>
      </c>
      <c r="AJ68" s="31"/>
      <c r="AK68" s="31"/>
      <c r="AL68" s="55">
        <f>VLOOKUP(C68,'[1]Supplier Teardown Ideas'!$B$2:$M$86,12,)</f>
        <v>0</v>
      </c>
      <c r="AM68" s="31"/>
      <c r="AN68" s="54">
        <f>VLOOKUP(C68,'[1]Supplier Teardown Ideas'!$B$2:$P$86,15,)</f>
        <v>0</v>
      </c>
      <c r="AO68" s="56">
        <f>VLOOKUP(C68,'[1]Supplier Teardown Ideas'!$B$2:$Q$86,16,)</f>
        <v>0</v>
      </c>
    </row>
    <row r="69" spans="1:41" ht="108.6" hidden="1" customHeight="1" x14ac:dyDescent="0.25">
      <c r="A69" s="10">
        <v>66</v>
      </c>
      <c r="B69" s="31"/>
      <c r="C69" s="13" t="s">
        <v>2022</v>
      </c>
      <c r="D69" s="10"/>
      <c r="E69" s="13" t="s">
        <v>2023</v>
      </c>
      <c r="F69" s="13" t="s">
        <v>1815</v>
      </c>
      <c r="G69" s="13" t="s">
        <v>2024</v>
      </c>
      <c r="H69" s="10" t="s">
        <v>1755</v>
      </c>
      <c r="I69" s="31"/>
      <c r="J69" s="31"/>
      <c r="K69" s="10" t="s">
        <v>1823</v>
      </c>
      <c r="L69" s="10" t="s">
        <v>289</v>
      </c>
      <c r="M69" s="10" t="s">
        <v>57</v>
      </c>
      <c r="N69" s="10"/>
      <c r="O69" s="10"/>
      <c r="P69" s="10"/>
      <c r="Q69" s="10"/>
      <c r="R69" s="31"/>
      <c r="S69" s="10"/>
      <c r="T69" s="31"/>
      <c r="U69" s="31"/>
      <c r="V69" s="10">
        <v>2</v>
      </c>
      <c r="W69" s="10" t="s">
        <v>68</v>
      </c>
      <c r="X69" s="10"/>
      <c r="Y69" s="31" t="s">
        <v>2025</v>
      </c>
      <c r="Z69" s="31" t="s">
        <v>70</v>
      </c>
      <c r="AA69" s="10" t="s">
        <v>70</v>
      </c>
      <c r="AB69" s="10" t="s">
        <v>70</v>
      </c>
      <c r="AC69" s="10" t="s">
        <v>70</v>
      </c>
      <c r="AD69" s="10" t="s">
        <v>289</v>
      </c>
      <c r="AE69" s="10" t="str">
        <f>VLOOKUP(C69,'[1]Supplier Teardown Ideas'!$B$2:$E$86,4,)</f>
        <v>Hector</v>
      </c>
      <c r="AF69" s="53">
        <f>VLOOKUP(C69,'[1]Supplier Teardown Ideas'!$B$2:$I$86,8,)</f>
        <v>1</v>
      </c>
      <c r="AG69" s="31">
        <f>VLOOKUP(C69,'[1]Supplier Teardown Ideas'!$B$2:$J$86,9,)</f>
        <v>26200</v>
      </c>
      <c r="AH69" s="54">
        <f>VLOOKUP(C69,'[1]Supplier Teardown Ideas'!$B$2:$K$86,10,)</f>
        <v>0</v>
      </c>
      <c r="AI69" s="54">
        <f>VLOOKUP(C69,'[1]Supplier Teardown Ideas'!$B$2:$L$86,11,)</f>
        <v>0</v>
      </c>
      <c r="AJ69" s="31"/>
      <c r="AK69" s="31"/>
      <c r="AL69" s="55">
        <f>VLOOKUP(C69,'[1]Supplier Teardown Ideas'!$B$2:$M$86,12,)</f>
        <v>0</v>
      </c>
      <c r="AM69" s="31"/>
      <c r="AN69" s="54">
        <f>VLOOKUP(C69,'[1]Supplier Teardown Ideas'!$B$2:$P$86,15,)</f>
        <v>0</v>
      </c>
      <c r="AO69" s="56">
        <f>VLOOKUP(C69,'[1]Supplier Teardown Ideas'!$B$2:$Q$86,16,)</f>
        <v>0</v>
      </c>
    </row>
    <row r="70" spans="1:41" ht="57" hidden="1" customHeight="1" x14ac:dyDescent="0.25">
      <c r="A70" s="10">
        <v>67</v>
      </c>
      <c r="B70" s="31"/>
      <c r="C70" s="13" t="s">
        <v>2026</v>
      </c>
      <c r="D70" s="10"/>
      <c r="E70" s="13" t="s">
        <v>2023</v>
      </c>
      <c r="F70" s="13" t="s">
        <v>1815</v>
      </c>
      <c r="G70" s="13" t="s">
        <v>2027</v>
      </c>
      <c r="H70" s="10" t="s">
        <v>1755</v>
      </c>
      <c r="I70" s="31"/>
      <c r="J70" s="31"/>
      <c r="K70" s="10" t="s">
        <v>1823</v>
      </c>
      <c r="L70" s="10" t="s">
        <v>289</v>
      </c>
      <c r="M70" s="10" t="s">
        <v>57</v>
      </c>
      <c r="N70" s="10"/>
      <c r="O70" s="10"/>
      <c r="P70" s="10"/>
      <c r="Q70" s="10"/>
      <c r="R70" s="31"/>
      <c r="S70" s="10"/>
      <c r="T70" s="31"/>
      <c r="U70" s="31"/>
      <c r="V70" s="10">
        <v>2</v>
      </c>
      <c r="W70" s="10" t="s">
        <v>68</v>
      </c>
      <c r="X70" s="10"/>
      <c r="Y70" s="31" t="s">
        <v>2025</v>
      </c>
      <c r="Z70" s="31" t="s">
        <v>2028</v>
      </c>
      <c r="AA70" s="10" t="s">
        <v>334</v>
      </c>
      <c r="AB70" s="10" t="s">
        <v>335</v>
      </c>
      <c r="AC70" s="32">
        <v>45439</v>
      </c>
      <c r="AD70" s="10" t="s">
        <v>289</v>
      </c>
      <c r="AE70" s="10" t="str">
        <f>VLOOKUP(C70,'[1]Supplier Teardown Ideas'!$B$2:$E$86,4,)</f>
        <v>Hector</v>
      </c>
      <c r="AF70" s="53">
        <f>VLOOKUP(C70,'[1]Supplier Teardown Ideas'!$B$2:$I$86,8,)</f>
        <v>1</v>
      </c>
      <c r="AG70" s="31">
        <f>VLOOKUP(C70,'[1]Supplier Teardown Ideas'!$B$2:$J$86,9,)</f>
        <v>26200</v>
      </c>
      <c r="AH70" s="54">
        <f>VLOOKUP(C70,'[1]Supplier Teardown Ideas'!$B$2:$K$86,10,)</f>
        <v>0</v>
      </c>
      <c r="AI70" s="54">
        <f>VLOOKUP(C70,'[1]Supplier Teardown Ideas'!$B$2:$L$86,11,)</f>
        <v>0</v>
      </c>
      <c r="AJ70" s="31"/>
      <c r="AK70" s="31"/>
      <c r="AL70" s="55">
        <f>VLOOKUP(C70,'[1]Supplier Teardown Ideas'!$B$2:$M$86,12,)</f>
        <v>0</v>
      </c>
      <c r="AM70" s="31"/>
      <c r="AN70" s="54">
        <f>VLOOKUP(C70,'[1]Supplier Teardown Ideas'!$B$2:$P$86,15,)</f>
        <v>0</v>
      </c>
      <c r="AO70" s="56">
        <f>VLOOKUP(C70,'[1]Supplier Teardown Ideas'!$B$2:$Q$86,16,)</f>
        <v>0</v>
      </c>
    </row>
    <row r="71" spans="1:41" ht="51.6" hidden="1" customHeight="1" x14ac:dyDescent="0.25">
      <c r="A71" s="10">
        <v>68</v>
      </c>
      <c r="B71" s="31"/>
      <c r="C71" s="13" t="s">
        <v>2029</v>
      </c>
      <c r="D71" s="10"/>
      <c r="E71" s="13" t="s">
        <v>2023</v>
      </c>
      <c r="F71" s="13" t="s">
        <v>1815</v>
      </c>
      <c r="G71" s="13" t="s">
        <v>2030</v>
      </c>
      <c r="H71" s="10" t="s">
        <v>1755</v>
      </c>
      <c r="I71" s="31"/>
      <c r="J71" s="31"/>
      <c r="K71" s="10" t="s">
        <v>1823</v>
      </c>
      <c r="L71" s="10" t="s">
        <v>289</v>
      </c>
      <c r="M71" s="10" t="s">
        <v>57</v>
      </c>
      <c r="N71" s="10"/>
      <c r="O71" s="10"/>
      <c r="P71" s="10"/>
      <c r="Q71" s="10"/>
      <c r="R71" s="31"/>
      <c r="S71" s="10"/>
      <c r="T71" s="31"/>
      <c r="U71" s="31"/>
      <c r="V71" s="10">
        <v>2</v>
      </c>
      <c r="W71" s="10" t="s">
        <v>68</v>
      </c>
      <c r="X71" s="10"/>
      <c r="Y71" s="31" t="s">
        <v>2031</v>
      </c>
      <c r="Z71" s="31" t="s">
        <v>2028</v>
      </c>
      <c r="AA71" s="10" t="s">
        <v>334</v>
      </c>
      <c r="AB71" s="10" t="s">
        <v>335</v>
      </c>
      <c r="AC71" s="32">
        <v>45439</v>
      </c>
      <c r="AD71" s="10" t="s">
        <v>289</v>
      </c>
      <c r="AE71" s="10" t="str">
        <f>VLOOKUP(C71,'[1]Supplier Teardown Ideas'!$B$2:$E$86,4,)</f>
        <v>Hector</v>
      </c>
      <c r="AF71" s="53">
        <f>VLOOKUP(C71,'[1]Supplier Teardown Ideas'!$B$2:$I$86,8,)</f>
        <v>1</v>
      </c>
      <c r="AG71" s="31">
        <f>VLOOKUP(C71,'[1]Supplier Teardown Ideas'!$B$2:$J$86,9,)</f>
        <v>26200</v>
      </c>
      <c r="AH71" s="54">
        <f>VLOOKUP(C71,'[1]Supplier Teardown Ideas'!$B$2:$K$86,10,)</f>
        <v>0</v>
      </c>
      <c r="AI71" s="54">
        <f>VLOOKUP(C71,'[1]Supplier Teardown Ideas'!$B$2:$L$86,11,)</f>
        <v>0</v>
      </c>
      <c r="AJ71" s="31"/>
      <c r="AK71" s="31"/>
      <c r="AL71" s="55">
        <f>VLOOKUP(C71,'[1]Supplier Teardown Ideas'!$B$2:$M$86,12,)</f>
        <v>0</v>
      </c>
      <c r="AM71" s="31"/>
      <c r="AN71" s="54">
        <f>VLOOKUP(C71,'[1]Supplier Teardown Ideas'!$B$2:$P$86,15,)</f>
        <v>0</v>
      </c>
      <c r="AO71" s="56">
        <f>VLOOKUP(C71,'[1]Supplier Teardown Ideas'!$B$2:$Q$86,16,)</f>
        <v>0</v>
      </c>
    </row>
    <row r="72" spans="1:41" ht="62.45" hidden="1" customHeight="1" x14ac:dyDescent="0.25">
      <c r="A72" s="10">
        <v>69</v>
      </c>
      <c r="B72" s="31"/>
      <c r="C72" s="13" t="s">
        <v>2032</v>
      </c>
      <c r="D72" s="10"/>
      <c r="E72" s="13" t="s">
        <v>2023</v>
      </c>
      <c r="F72" s="13" t="s">
        <v>1815</v>
      </c>
      <c r="G72" s="13" t="s">
        <v>2033</v>
      </c>
      <c r="H72" s="10" t="s">
        <v>1755</v>
      </c>
      <c r="I72" s="31"/>
      <c r="J72" s="31"/>
      <c r="K72" s="10" t="s">
        <v>1823</v>
      </c>
      <c r="L72" s="10" t="s">
        <v>289</v>
      </c>
      <c r="M72" s="35" t="s">
        <v>58</v>
      </c>
      <c r="N72" s="10"/>
      <c r="O72" s="13"/>
      <c r="P72" s="13"/>
      <c r="Q72" s="10"/>
      <c r="R72" s="31"/>
      <c r="S72" s="10"/>
      <c r="T72" s="31"/>
      <c r="U72" s="21" t="s">
        <v>2034</v>
      </c>
      <c r="V72" s="10">
        <v>2</v>
      </c>
      <c r="W72" s="10" t="s">
        <v>324</v>
      </c>
      <c r="X72" s="10"/>
      <c r="Y72" s="21" t="s">
        <v>2035</v>
      </c>
      <c r="Z72" s="21" t="s">
        <v>1758</v>
      </c>
      <c r="AA72" s="13" t="s">
        <v>158</v>
      </c>
      <c r="AB72" s="10" t="s">
        <v>159</v>
      </c>
      <c r="AC72" s="44">
        <v>45441</v>
      </c>
      <c r="AD72" s="10" t="s">
        <v>289</v>
      </c>
      <c r="AE72" s="10" t="str">
        <f>VLOOKUP(C72,'[1]Supplier Teardown Ideas'!$B$2:$E$86,4,)</f>
        <v>Hector</v>
      </c>
      <c r="AF72" s="53">
        <f>VLOOKUP(C72,'[1]Supplier Teardown Ideas'!$B$2:$I$86,8,)</f>
        <v>1</v>
      </c>
      <c r="AG72" s="31">
        <f>VLOOKUP(C72,'[1]Supplier Teardown Ideas'!$B$2:$J$86,9,)</f>
        <v>26200</v>
      </c>
      <c r="AH72" s="54">
        <f>VLOOKUP(C72,'[1]Supplier Teardown Ideas'!$B$2:$K$86,10,)</f>
        <v>0</v>
      </c>
      <c r="AI72" s="54">
        <f>VLOOKUP(C72,'[1]Supplier Teardown Ideas'!$B$2:$L$86,11,)</f>
        <v>0</v>
      </c>
      <c r="AJ72" s="31"/>
      <c r="AK72" s="31"/>
      <c r="AL72" s="55">
        <f>VLOOKUP(C72,'[1]Supplier Teardown Ideas'!$B$2:$M$86,12,)</f>
        <v>0</v>
      </c>
      <c r="AM72" s="31"/>
      <c r="AN72" s="54">
        <f>VLOOKUP(C72,'[1]Supplier Teardown Ideas'!$B$2:$P$86,15,)</f>
        <v>0</v>
      </c>
      <c r="AO72" s="56">
        <f>VLOOKUP(C72,'[1]Supplier Teardown Ideas'!$B$2:$Q$86,16,)</f>
        <v>0</v>
      </c>
    </row>
    <row r="73" spans="1:41" ht="47.25" hidden="1" customHeight="1" x14ac:dyDescent="0.25">
      <c r="A73" s="10">
        <v>70</v>
      </c>
      <c r="B73" s="31"/>
      <c r="C73" s="13" t="s">
        <v>2036</v>
      </c>
      <c r="D73" s="10"/>
      <c r="E73" s="13" t="s">
        <v>2023</v>
      </c>
      <c r="F73" s="13" t="s">
        <v>1815</v>
      </c>
      <c r="G73" s="43" t="s">
        <v>2037</v>
      </c>
      <c r="H73" s="10" t="s">
        <v>1755</v>
      </c>
      <c r="I73" s="31"/>
      <c r="J73" s="31"/>
      <c r="K73" s="10" t="s">
        <v>1823</v>
      </c>
      <c r="L73" s="10" t="s">
        <v>289</v>
      </c>
      <c r="M73" s="35" t="s">
        <v>58</v>
      </c>
      <c r="N73" s="10"/>
      <c r="O73" s="13"/>
      <c r="P73" s="13"/>
      <c r="Q73" s="10"/>
      <c r="R73" s="31"/>
      <c r="S73" s="10"/>
      <c r="T73" s="31"/>
      <c r="U73" s="21" t="s">
        <v>2034</v>
      </c>
      <c r="V73" s="10">
        <v>2</v>
      </c>
      <c r="W73" s="10" t="s">
        <v>324</v>
      </c>
      <c r="X73" s="10"/>
      <c r="Y73" s="21" t="s">
        <v>2035</v>
      </c>
      <c r="Z73" s="21" t="s">
        <v>1758</v>
      </c>
      <c r="AA73" s="13" t="s">
        <v>158</v>
      </c>
      <c r="AB73" s="10" t="s">
        <v>159</v>
      </c>
      <c r="AC73" s="44">
        <v>45441</v>
      </c>
      <c r="AD73" s="10" t="s">
        <v>289</v>
      </c>
      <c r="AE73" s="10" t="str">
        <f>VLOOKUP(C73,'[1]Supplier Teardown Ideas'!$B$2:$E$86,4,)</f>
        <v>Hector</v>
      </c>
      <c r="AF73" s="53">
        <f>VLOOKUP(C73,'[1]Supplier Teardown Ideas'!$B$2:$I$86,8,)</f>
        <v>1</v>
      </c>
      <c r="AG73" s="31">
        <f>VLOOKUP(C73,'[1]Supplier Teardown Ideas'!$B$2:$J$86,9,)</f>
        <v>26200</v>
      </c>
      <c r="AH73" s="54">
        <f>VLOOKUP(C73,'[1]Supplier Teardown Ideas'!$B$2:$K$86,10,)</f>
        <v>0</v>
      </c>
      <c r="AI73" s="54">
        <f>VLOOKUP(C73,'[1]Supplier Teardown Ideas'!$B$2:$L$86,11,)</f>
        <v>0</v>
      </c>
      <c r="AJ73" s="31"/>
      <c r="AK73" s="31"/>
      <c r="AL73" s="55">
        <f>VLOOKUP(C73,'[1]Supplier Teardown Ideas'!$B$2:$M$86,12,)</f>
        <v>0</v>
      </c>
      <c r="AM73" s="31"/>
      <c r="AN73" s="54">
        <f>VLOOKUP(C73,'[1]Supplier Teardown Ideas'!$B$2:$P$86,15,)</f>
        <v>0</v>
      </c>
      <c r="AO73" s="56">
        <f>VLOOKUP(C73,'[1]Supplier Teardown Ideas'!$B$2:$Q$86,16,)</f>
        <v>0</v>
      </c>
    </row>
    <row r="74" spans="1:41" ht="57.95" hidden="1" customHeight="1" x14ac:dyDescent="0.25">
      <c r="A74" s="10">
        <v>71</v>
      </c>
      <c r="B74" s="31"/>
      <c r="C74" s="13" t="s">
        <v>2038</v>
      </c>
      <c r="D74" s="10"/>
      <c r="E74" s="13" t="s">
        <v>2023</v>
      </c>
      <c r="F74" s="13" t="s">
        <v>1815</v>
      </c>
      <c r="G74" s="43" t="s">
        <v>2039</v>
      </c>
      <c r="H74" s="10" t="s">
        <v>1755</v>
      </c>
      <c r="I74" s="31"/>
      <c r="J74" s="31"/>
      <c r="K74" s="10" t="s">
        <v>1823</v>
      </c>
      <c r="L74" s="10" t="s">
        <v>289</v>
      </c>
      <c r="M74" s="10" t="s">
        <v>57</v>
      </c>
      <c r="N74" s="10"/>
      <c r="O74" s="10"/>
      <c r="P74" s="10"/>
      <c r="Q74" s="10"/>
      <c r="R74" s="31"/>
      <c r="S74" s="10"/>
      <c r="T74" s="31"/>
      <c r="U74" s="31"/>
      <c r="V74" s="10">
        <v>2</v>
      </c>
      <c r="W74" s="10" t="s">
        <v>68</v>
      </c>
      <c r="X74" s="10"/>
      <c r="Y74" s="31" t="s">
        <v>2025</v>
      </c>
      <c r="Z74" s="31" t="s">
        <v>2028</v>
      </c>
      <c r="AA74" s="10" t="s">
        <v>334</v>
      </c>
      <c r="AB74" s="10" t="s">
        <v>335</v>
      </c>
      <c r="AC74" s="32">
        <v>45439</v>
      </c>
      <c r="AD74" s="10" t="s">
        <v>289</v>
      </c>
      <c r="AE74" s="10" t="str">
        <f>VLOOKUP(C74,'[1]Supplier Teardown Ideas'!$B$2:$E$86,4,)</f>
        <v>Hector</v>
      </c>
      <c r="AF74" s="53">
        <f>VLOOKUP(C74,'[1]Supplier Teardown Ideas'!$B$2:$I$86,8,)</f>
        <v>1</v>
      </c>
      <c r="AG74" s="31">
        <f>VLOOKUP(C74,'[1]Supplier Teardown Ideas'!$B$2:$J$86,9,)</f>
        <v>26200</v>
      </c>
      <c r="AH74" s="54">
        <f>VLOOKUP(C74,'[1]Supplier Teardown Ideas'!$B$2:$K$86,10,)</f>
        <v>0</v>
      </c>
      <c r="AI74" s="54">
        <f>VLOOKUP(C74,'[1]Supplier Teardown Ideas'!$B$2:$L$86,11,)</f>
        <v>0</v>
      </c>
      <c r="AJ74" s="31"/>
      <c r="AK74" s="31"/>
      <c r="AL74" s="55">
        <f>VLOOKUP(C74,'[1]Supplier Teardown Ideas'!$B$2:$M$86,12,)</f>
        <v>0</v>
      </c>
      <c r="AM74" s="31"/>
      <c r="AN74" s="54">
        <f>VLOOKUP(C74,'[1]Supplier Teardown Ideas'!$B$2:$P$86,15,)</f>
        <v>0</v>
      </c>
      <c r="AO74" s="56">
        <f>VLOOKUP(C74,'[1]Supplier Teardown Ideas'!$B$2:$Q$86,16,)</f>
        <v>0</v>
      </c>
    </row>
    <row r="75" spans="1:41" ht="62.45" hidden="1" customHeight="1" x14ac:dyDescent="0.25">
      <c r="A75" s="10">
        <v>72</v>
      </c>
      <c r="B75" s="31"/>
      <c r="C75" s="13" t="s">
        <v>2040</v>
      </c>
      <c r="D75" s="10"/>
      <c r="E75" s="13" t="s">
        <v>2023</v>
      </c>
      <c r="F75" s="13" t="s">
        <v>1815</v>
      </c>
      <c r="G75" s="43" t="s">
        <v>2041</v>
      </c>
      <c r="H75" s="10" t="s">
        <v>1908</v>
      </c>
      <c r="I75" s="31"/>
      <c r="J75" s="31"/>
      <c r="K75" s="10" t="s">
        <v>1823</v>
      </c>
      <c r="L75" s="10" t="s">
        <v>289</v>
      </c>
      <c r="M75" s="35" t="s">
        <v>58</v>
      </c>
      <c r="N75" s="10"/>
      <c r="O75" s="13"/>
      <c r="P75" s="13"/>
      <c r="Q75" s="10"/>
      <c r="R75" s="31"/>
      <c r="S75" s="10"/>
      <c r="T75" s="31"/>
      <c r="U75" s="21" t="s">
        <v>2034</v>
      </c>
      <c r="V75" s="10">
        <v>2</v>
      </c>
      <c r="W75" s="10" t="s">
        <v>324</v>
      </c>
      <c r="X75" s="10"/>
      <c r="Y75" s="21" t="s">
        <v>2035</v>
      </c>
      <c r="Z75" s="21" t="s">
        <v>1758</v>
      </c>
      <c r="AA75" s="13" t="s">
        <v>158</v>
      </c>
      <c r="AB75" s="10" t="s">
        <v>159</v>
      </c>
      <c r="AC75" s="44">
        <v>45441</v>
      </c>
      <c r="AD75" s="10" t="s">
        <v>289</v>
      </c>
      <c r="AE75" s="10" t="str">
        <f>VLOOKUP(C75,'[1]Supplier Teardown Ideas'!$B$2:$E$86,4,)</f>
        <v>Hector</v>
      </c>
      <c r="AF75" s="53">
        <f>VLOOKUP(C75,'[1]Supplier Teardown Ideas'!$B$2:$I$86,8,)</f>
        <v>1</v>
      </c>
      <c r="AG75" s="31">
        <f>VLOOKUP(C75,'[1]Supplier Teardown Ideas'!$B$2:$J$86,9,)</f>
        <v>26200</v>
      </c>
      <c r="AH75" s="54">
        <f>VLOOKUP(C75,'[1]Supplier Teardown Ideas'!$B$2:$K$86,10,)</f>
        <v>0</v>
      </c>
      <c r="AI75" s="54">
        <f>VLOOKUP(C75,'[1]Supplier Teardown Ideas'!$B$2:$L$86,11,)</f>
        <v>0</v>
      </c>
      <c r="AJ75" s="31"/>
      <c r="AK75" s="31"/>
      <c r="AL75" s="55">
        <f>VLOOKUP(C75,'[1]Supplier Teardown Ideas'!$B$2:$M$86,12,)</f>
        <v>0</v>
      </c>
      <c r="AM75" s="31"/>
      <c r="AN75" s="54">
        <f>VLOOKUP(C75,'[1]Supplier Teardown Ideas'!$B$2:$P$86,15,)</f>
        <v>0</v>
      </c>
      <c r="AO75" s="56">
        <f>VLOOKUP(C75,'[1]Supplier Teardown Ideas'!$B$2:$Q$86,16,)</f>
        <v>0</v>
      </c>
    </row>
    <row r="76" spans="1:41" ht="70.5" hidden="1" customHeight="1" x14ac:dyDescent="0.25">
      <c r="A76" s="10">
        <v>73</v>
      </c>
      <c r="B76" s="31"/>
      <c r="C76" s="13" t="s">
        <v>2042</v>
      </c>
      <c r="D76" s="10"/>
      <c r="E76" s="13" t="s">
        <v>2023</v>
      </c>
      <c r="F76" s="13" t="s">
        <v>1815</v>
      </c>
      <c r="G76" s="13" t="s">
        <v>2043</v>
      </c>
      <c r="H76" s="10" t="s">
        <v>1955</v>
      </c>
      <c r="I76" s="31"/>
      <c r="J76" s="31"/>
      <c r="K76" s="10" t="s">
        <v>1823</v>
      </c>
      <c r="L76" s="10" t="s">
        <v>289</v>
      </c>
      <c r="M76" s="10" t="s">
        <v>632</v>
      </c>
      <c r="N76" s="13"/>
      <c r="O76" s="13"/>
      <c r="P76" s="13"/>
      <c r="Q76" s="13"/>
      <c r="R76" s="31"/>
      <c r="S76" s="10"/>
      <c r="T76" s="31"/>
      <c r="U76" s="21" t="s">
        <v>2044</v>
      </c>
      <c r="V76" s="10">
        <v>2</v>
      </c>
      <c r="W76" s="10" t="s">
        <v>324</v>
      </c>
      <c r="X76" s="10"/>
      <c r="Y76" s="21" t="s">
        <v>2045</v>
      </c>
      <c r="Z76" s="21" t="s">
        <v>1758</v>
      </c>
      <c r="AA76" s="13" t="s">
        <v>158</v>
      </c>
      <c r="AB76" s="10" t="s">
        <v>159</v>
      </c>
      <c r="AC76" s="44">
        <v>45441</v>
      </c>
      <c r="AD76" s="10" t="s">
        <v>289</v>
      </c>
      <c r="AE76" s="10" t="str">
        <f>VLOOKUP(C76,'[1]Supplier Teardown Ideas'!$B$2:$E$86,4,)</f>
        <v>Hector</v>
      </c>
      <c r="AF76" s="53">
        <f>VLOOKUP(C76,'[1]Supplier Teardown Ideas'!$B$2:$I$86,8,)</f>
        <v>1</v>
      </c>
      <c r="AG76" s="31">
        <f>VLOOKUP(C76,'[1]Supplier Teardown Ideas'!$B$2:$J$86,9,)</f>
        <v>26200</v>
      </c>
      <c r="AH76" s="54">
        <f>VLOOKUP(C76,'[1]Supplier Teardown Ideas'!$B$2:$K$86,10,)</f>
        <v>0</v>
      </c>
      <c r="AI76" s="54">
        <f>VLOOKUP(C76,'[1]Supplier Teardown Ideas'!$B$2:$L$86,11,)</f>
        <v>0</v>
      </c>
      <c r="AJ76" s="31"/>
      <c r="AK76" s="31"/>
      <c r="AL76" s="55">
        <f>VLOOKUP(C76,'[1]Supplier Teardown Ideas'!$B$2:$M$86,12,)</f>
        <v>0</v>
      </c>
      <c r="AM76" s="31"/>
      <c r="AN76" s="54">
        <f>VLOOKUP(C76,'[1]Supplier Teardown Ideas'!$B$2:$P$86,15,)</f>
        <v>0</v>
      </c>
      <c r="AO76" s="56">
        <f>VLOOKUP(C76,'[1]Supplier Teardown Ideas'!$B$2:$Q$86,16,)</f>
        <v>0</v>
      </c>
    </row>
    <row r="77" spans="1:41" ht="81.95" hidden="1" customHeight="1" x14ac:dyDescent="0.25">
      <c r="A77" s="10">
        <v>74</v>
      </c>
      <c r="B77" s="31"/>
      <c r="C77" s="13" t="s">
        <v>2046</v>
      </c>
      <c r="D77" s="10"/>
      <c r="E77" s="13" t="s">
        <v>2023</v>
      </c>
      <c r="F77" s="13" t="s">
        <v>1815</v>
      </c>
      <c r="G77" s="13" t="s">
        <v>2047</v>
      </c>
      <c r="H77" s="10" t="s">
        <v>1755</v>
      </c>
      <c r="I77" s="31"/>
      <c r="J77" s="31"/>
      <c r="K77" s="10" t="s">
        <v>1823</v>
      </c>
      <c r="L77" s="10" t="s">
        <v>289</v>
      </c>
      <c r="M77" s="10" t="s">
        <v>57</v>
      </c>
      <c r="N77" s="10"/>
      <c r="O77" s="10"/>
      <c r="P77" s="10"/>
      <c r="Q77" s="10"/>
      <c r="R77" s="31"/>
      <c r="S77" s="10"/>
      <c r="T77" s="31"/>
      <c r="U77" s="31"/>
      <c r="V77" s="10">
        <v>2</v>
      </c>
      <c r="W77" s="10" t="s">
        <v>68</v>
      </c>
      <c r="X77" s="10"/>
      <c r="Y77" s="31" t="s">
        <v>2048</v>
      </c>
      <c r="Z77" s="31" t="s">
        <v>70</v>
      </c>
      <c r="AA77" s="10" t="s">
        <v>70</v>
      </c>
      <c r="AB77" s="10" t="s">
        <v>70</v>
      </c>
      <c r="AC77" s="10" t="s">
        <v>70</v>
      </c>
      <c r="AD77" s="10" t="s">
        <v>289</v>
      </c>
      <c r="AE77" s="10" t="str">
        <f>VLOOKUP(C77,'[1]Supplier Teardown Ideas'!$B$2:$E$86,4,)</f>
        <v>Hector</v>
      </c>
      <c r="AF77" s="53">
        <f>VLOOKUP(C77,'[1]Supplier Teardown Ideas'!$B$2:$I$86,8,)</f>
        <v>1</v>
      </c>
      <c r="AG77" s="31">
        <f>VLOOKUP(C77,'[1]Supplier Teardown Ideas'!$B$2:$J$86,9,)</f>
        <v>26200</v>
      </c>
      <c r="AH77" s="54">
        <f>VLOOKUP(C77,'[1]Supplier Teardown Ideas'!$B$2:$K$86,10,)</f>
        <v>0</v>
      </c>
      <c r="AI77" s="54">
        <f>VLOOKUP(C77,'[1]Supplier Teardown Ideas'!$B$2:$L$86,11,)</f>
        <v>0</v>
      </c>
      <c r="AJ77" s="31"/>
      <c r="AK77" s="31"/>
      <c r="AL77" s="55">
        <f>VLOOKUP(C77,'[1]Supplier Teardown Ideas'!$B$2:$M$86,12,)</f>
        <v>0</v>
      </c>
      <c r="AM77" s="31"/>
      <c r="AN77" s="54">
        <f>VLOOKUP(C77,'[1]Supplier Teardown Ideas'!$B$2:$P$86,15,)</f>
        <v>0</v>
      </c>
      <c r="AO77" s="56">
        <f>VLOOKUP(C77,'[1]Supplier Teardown Ideas'!$B$2:$Q$86,16,)</f>
        <v>0</v>
      </c>
    </row>
    <row r="78" spans="1:41" ht="64.5" customHeight="1" x14ac:dyDescent="0.25">
      <c r="A78" s="10">
        <v>75</v>
      </c>
      <c r="B78" s="10" t="s">
        <v>1811</v>
      </c>
      <c r="C78" s="13" t="s">
        <v>2049</v>
      </c>
      <c r="D78" s="13" t="s">
        <v>1848</v>
      </c>
      <c r="E78" s="13" t="s">
        <v>1849</v>
      </c>
      <c r="F78" s="13" t="s">
        <v>158</v>
      </c>
      <c r="G78" s="29" t="s">
        <v>2050</v>
      </c>
      <c r="H78" s="13" t="s">
        <v>1780</v>
      </c>
      <c r="I78" s="30"/>
      <c r="J78" s="33" t="s">
        <v>49</v>
      </c>
      <c r="K78" s="10" t="s">
        <v>1823</v>
      </c>
      <c r="L78" s="10" t="s">
        <v>289</v>
      </c>
      <c r="M78" s="10" t="s">
        <v>58</v>
      </c>
      <c r="N78" s="10"/>
      <c r="O78" s="10"/>
      <c r="P78" s="10"/>
      <c r="Q78" s="35" t="s">
        <v>58</v>
      </c>
      <c r="R78" s="10"/>
      <c r="S78" s="10"/>
      <c r="T78" s="10" t="s">
        <v>57</v>
      </c>
      <c r="U78" s="29"/>
      <c r="V78" s="10" t="s">
        <v>1780</v>
      </c>
      <c r="W78" s="10" t="s">
        <v>1782</v>
      </c>
      <c r="X78" s="10"/>
      <c r="Y78" s="29" t="s">
        <v>1939</v>
      </c>
      <c r="Z78" s="31" t="s">
        <v>70</v>
      </c>
      <c r="AA78" s="10" t="s">
        <v>70</v>
      </c>
      <c r="AB78" s="10" t="s">
        <v>70</v>
      </c>
      <c r="AC78" s="10" t="s">
        <v>70</v>
      </c>
      <c r="AD78" s="10"/>
      <c r="AE78" s="10" t="str">
        <f>VLOOKUP(C78,'[1]Supplier Teardown Ideas'!$B$2:$E$86,4,)</f>
        <v>Model E</v>
      </c>
      <c r="AF78" s="53">
        <f>VLOOKUP(C78,'[1]Supplier Teardown Ideas'!$B$2:$I$86,8,)</f>
        <v>1</v>
      </c>
      <c r="AG78" s="31">
        <f>VLOOKUP(C78,'[1]Supplier Teardown Ideas'!$B$2:$J$86,9,)</f>
        <v>15000</v>
      </c>
      <c r="AH78" s="54">
        <f>VLOOKUP(C78,'[1]Supplier Teardown Ideas'!$B$2:$K$86,10,)</f>
        <v>30</v>
      </c>
      <c r="AI78" s="54">
        <f>VLOOKUP(C78,'[1]Supplier Teardown Ideas'!$B$2:$L$86,11,)</f>
        <v>50</v>
      </c>
      <c r="AJ78" s="31"/>
      <c r="AK78" s="31"/>
      <c r="AL78" s="55">
        <f>VLOOKUP(C78,'[1]Supplier Teardown Ideas'!$B$2:$M$86,12,)</f>
        <v>0.1</v>
      </c>
      <c r="AM78" s="31"/>
      <c r="AN78" s="54">
        <f>VLOOKUP(C78,'[1]Supplier Teardown Ideas'!$B$2:$P$86,15,)</f>
        <v>17.5</v>
      </c>
      <c r="AO78" s="56" t="str">
        <f>VLOOKUP(C78,'[1]Supplier Teardown Ideas'!$B$2:$Q$86,16,)</f>
        <v>Positive</v>
      </c>
    </row>
  </sheetData>
  <autoFilter ref="A3:AR78" xr:uid="{BF672559-558A-473D-ABF8-FDF81194BFEA}">
    <filterColumn colId="4">
      <filters>
        <filter val="YFS"/>
      </filters>
    </filterColumn>
  </autoFilter>
  <conditionalFormatting sqref="C19:C22">
    <cfRule type="duplicateValues" dxfId="60" priority="56"/>
  </conditionalFormatting>
  <conditionalFormatting sqref="C26:C51">
    <cfRule type="duplicateValues" dxfId="59" priority="54"/>
  </conditionalFormatting>
  <conditionalFormatting sqref="C57">
    <cfRule type="duplicateValues" dxfId="58" priority="55"/>
  </conditionalFormatting>
  <conditionalFormatting sqref="C58:C61">
    <cfRule type="duplicateValues" dxfId="57" priority="57"/>
  </conditionalFormatting>
  <conditionalFormatting sqref="C62:C67">
    <cfRule type="duplicateValues" dxfId="56" priority="59"/>
  </conditionalFormatting>
  <conditionalFormatting sqref="C68">
    <cfRule type="duplicateValues" dxfId="55" priority="58"/>
  </conditionalFormatting>
  <conditionalFormatting sqref="C69:C77">
    <cfRule type="duplicateValues" dxfId="54" priority="60"/>
  </conditionalFormatting>
  <conditionalFormatting sqref="C78">
    <cfRule type="duplicateValues" dxfId="53" priority="50"/>
  </conditionalFormatting>
  <conditionalFormatting sqref="M54:M57">
    <cfRule type="cellIs" dxfId="52" priority="31" operator="equal">
      <formula>"TBC"</formula>
    </cfRule>
    <cfRule type="cellIs" dxfId="51" priority="32" operator="equal">
      <formula>"Yes"</formula>
    </cfRule>
    <cfRule type="cellIs" dxfId="50" priority="33" operator="equal">
      <formula>"No"</formula>
    </cfRule>
  </conditionalFormatting>
  <conditionalFormatting sqref="M59:M76">
    <cfRule type="cellIs" dxfId="49" priority="7" operator="equal">
      <formula>"TBC"</formula>
    </cfRule>
    <cfRule type="cellIs" dxfId="48" priority="8" operator="equal">
      <formula>"Yes"</formula>
    </cfRule>
    <cfRule type="cellIs" dxfId="47" priority="9" operator="equal">
      <formula>"No"</formula>
    </cfRule>
  </conditionalFormatting>
  <conditionalFormatting sqref="M4:Q8 M9:P9 M10:Q11 M12:P12 M13:Q36 M37:P37 M38:Q53">
    <cfRule type="cellIs" dxfId="46" priority="82" operator="equal">
      <formula>"TBC"</formula>
    </cfRule>
    <cfRule type="cellIs" dxfId="45" priority="83" operator="equal">
      <formula>"Yes"</formula>
    </cfRule>
    <cfRule type="cellIs" dxfId="44" priority="84" operator="equal">
      <formula>"No"</formula>
    </cfRule>
  </conditionalFormatting>
  <conditionalFormatting sqref="M77:Q78">
    <cfRule type="cellIs" dxfId="43" priority="37" operator="equal">
      <formula>"TBC"</formula>
    </cfRule>
    <cfRule type="cellIs" dxfId="42" priority="38" operator="equal">
      <formula>"Yes"</formula>
    </cfRule>
    <cfRule type="cellIs" dxfId="41" priority="39" operator="equal">
      <formula>"No"</formula>
    </cfRule>
  </conditionalFormatting>
  <conditionalFormatting sqref="N61:Q61">
    <cfRule type="cellIs" dxfId="40" priority="81" operator="equal">
      <formula>"No"</formula>
    </cfRule>
    <cfRule type="cellIs" dxfId="39" priority="80" operator="equal">
      <formula>"Yes"</formula>
    </cfRule>
    <cfRule type="cellIs" dxfId="38" priority="79" operator="equal">
      <formula>"TBC"</formula>
    </cfRule>
  </conditionalFormatting>
  <conditionalFormatting sqref="N69:Q71">
    <cfRule type="cellIs" dxfId="37" priority="72" operator="equal">
      <formula>"No"</formula>
    </cfRule>
    <cfRule type="cellIs" dxfId="36" priority="71" operator="equal">
      <formula>"Yes"</formula>
    </cfRule>
    <cfRule type="cellIs" dxfId="35" priority="70" operator="equal">
      <formula>"TBC"</formula>
    </cfRule>
  </conditionalFormatting>
  <conditionalFormatting sqref="N74:Q74">
    <cfRule type="cellIs" dxfId="34" priority="68" operator="equal">
      <formula>"Yes"</formula>
    </cfRule>
    <cfRule type="cellIs" dxfId="33" priority="69" operator="equal">
      <formula>"No"</formula>
    </cfRule>
    <cfRule type="cellIs" dxfId="32" priority="67" operator="equal">
      <formula>"TBC"</formula>
    </cfRule>
  </conditionalFormatting>
  <conditionalFormatting sqref="O55:P57">
    <cfRule type="cellIs" dxfId="31" priority="14" operator="equal">
      <formula>"Yes"</formula>
    </cfRule>
    <cfRule type="cellIs" dxfId="30" priority="13" operator="equal">
      <formula>"TBC"</formula>
    </cfRule>
    <cfRule type="cellIs" dxfId="29" priority="15" operator="equal">
      <formula>"No"</formula>
    </cfRule>
  </conditionalFormatting>
  <conditionalFormatting sqref="O62:P63">
    <cfRule type="cellIs" dxfId="28" priority="102" operator="equal">
      <formula>"No"</formula>
    </cfRule>
    <cfRule type="cellIs" dxfId="27" priority="100" operator="equal">
      <formula>"TBC"</formula>
    </cfRule>
    <cfRule type="cellIs" dxfId="26" priority="101" operator="equal">
      <formula>"Yes"</formula>
    </cfRule>
  </conditionalFormatting>
  <conditionalFormatting sqref="O65:P67">
    <cfRule type="cellIs" dxfId="25" priority="97" operator="equal">
      <formula>"TBC"</formula>
    </cfRule>
    <cfRule type="cellIs" dxfId="24" priority="98" operator="equal">
      <formula>"Yes"</formula>
    </cfRule>
    <cfRule type="cellIs" dxfId="23" priority="99" operator="equal">
      <formula>"No"</formula>
    </cfRule>
  </conditionalFormatting>
  <conditionalFormatting sqref="O72:P73">
    <cfRule type="cellIs" dxfId="22" priority="91" operator="equal">
      <formula>"TBC"</formula>
    </cfRule>
    <cfRule type="cellIs" dxfId="21" priority="93" operator="equal">
      <formula>"No"</formula>
    </cfRule>
    <cfRule type="cellIs" dxfId="20" priority="92" operator="equal">
      <formula>"Yes"</formula>
    </cfRule>
  </conditionalFormatting>
  <conditionalFormatting sqref="O75:P75">
    <cfRule type="cellIs" dxfId="19" priority="88" operator="equal">
      <formula>"TBC"</formula>
    </cfRule>
    <cfRule type="cellIs" dxfId="18" priority="89" operator="equal">
      <formula>"Yes"</formula>
    </cfRule>
    <cfRule type="cellIs" dxfId="17" priority="90" operator="equal">
      <formula>"No"</formula>
    </cfRule>
  </conditionalFormatting>
  <conditionalFormatting sqref="P58:Q60">
    <cfRule type="cellIs" dxfId="16" priority="3" operator="equal">
      <formula>"No"</formula>
    </cfRule>
    <cfRule type="cellIs" dxfId="15" priority="2" operator="equal">
      <formula>"Yes"</formula>
    </cfRule>
    <cfRule type="cellIs" dxfId="14" priority="1" operator="equal">
      <formula>"TBC"</formula>
    </cfRule>
  </conditionalFormatting>
  <conditionalFormatting sqref="Q54:Q55">
    <cfRule type="cellIs" dxfId="13" priority="30" operator="equal">
      <formula>"No"</formula>
    </cfRule>
    <cfRule type="cellIs" dxfId="12" priority="29" operator="equal">
      <formula>"Yes"</formula>
    </cfRule>
    <cfRule type="cellIs" dxfId="11" priority="28" operator="equal">
      <formula>"TBC"</formula>
    </cfRule>
  </conditionalFormatting>
  <conditionalFormatting sqref="Q64">
    <cfRule type="cellIs" dxfId="10" priority="27" operator="equal">
      <formula>"No"</formula>
    </cfRule>
    <cfRule type="cellIs" dxfId="9" priority="26" operator="equal">
      <formula>"Yes"</formula>
    </cfRule>
    <cfRule type="cellIs" dxfId="8" priority="25" operator="equal">
      <formula>"TBC"</formula>
    </cfRule>
  </conditionalFormatting>
  <conditionalFormatting sqref="W4:W78">
    <cfRule type="cellIs" dxfId="7" priority="63" operator="equal">
      <formula>"OK"</formula>
    </cfRule>
    <cfRule type="cellIs" dxfId="6" priority="61" operator="equal">
      <formula>"TBD"</formula>
    </cfRule>
    <cfRule type="cellIs" dxfId="5" priority="62" operator="equal">
      <formula>"NG"</formula>
    </cfRule>
  </conditionalFormatting>
  <conditionalFormatting sqref="AO4:AO78">
    <cfRule type="cellIs" dxfId="4" priority="46" operator="equal">
      <formula>0</formula>
    </cfRule>
    <cfRule type="cellIs" dxfId="3" priority="48" operator="equal">
      <formula>"Positive"</formula>
    </cfRule>
    <cfRule type="cellIs" dxfId="2" priority="49" operator="equal">
      <formula>"Negative"</formula>
    </cfRule>
    <cfRule type="cellIs" dxfId="1" priority="47" operator="equal">
      <formula>"Borderline"</formula>
    </cfRule>
  </conditionalFormatting>
  <pageMargins left="0.7" right="0.7" top="0.75" bottom="0.75" header="0.3" footer="0.3"/>
  <pageSetup paperSize="9" orientation="portrait"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E68AD6-958C-4414-B847-B6CD2DA3592A}">
  <dimension ref="B3:J33"/>
  <sheetViews>
    <sheetView topLeftCell="A3" zoomScale="70" zoomScaleNormal="70" workbookViewId="0">
      <selection activeCell="G15" sqref="G15"/>
    </sheetView>
  </sheetViews>
  <sheetFormatPr defaultColWidth="9.140625" defaultRowHeight="15" x14ac:dyDescent="0.25"/>
  <cols>
    <col min="1" max="1" width="2.7109375" style="4" customWidth="1"/>
    <col min="2" max="2" width="23" style="4" customWidth="1"/>
    <col min="3" max="3" width="9.140625" style="17"/>
    <col min="4" max="6" width="11.42578125" style="17" customWidth="1"/>
    <col min="7" max="7" width="11.42578125" style="4" customWidth="1"/>
    <col min="8" max="8" width="56.42578125" style="4" bestFit="1" customWidth="1"/>
    <col min="9" max="16384" width="9.140625" style="4"/>
  </cols>
  <sheetData>
    <row r="3" spans="2:10" ht="30" x14ac:dyDescent="0.25">
      <c r="B3" s="27" t="s">
        <v>1728</v>
      </c>
      <c r="C3" s="27" t="s">
        <v>2051</v>
      </c>
      <c r="D3" s="27" t="s">
        <v>2052</v>
      </c>
      <c r="E3" s="27" t="s">
        <v>2053</v>
      </c>
      <c r="F3" s="46" t="s">
        <v>2054</v>
      </c>
      <c r="G3" s="7" t="s">
        <v>2055</v>
      </c>
      <c r="H3" s="46" t="s">
        <v>2056</v>
      </c>
      <c r="I3" s="7" t="s">
        <v>2057</v>
      </c>
      <c r="J3" s="27" t="s">
        <v>2058</v>
      </c>
    </row>
    <row r="4" spans="2:10" x14ac:dyDescent="0.25">
      <c r="B4" s="13" t="s">
        <v>1744</v>
      </c>
      <c r="C4" s="10">
        <f>COUNTIF('Supplier Workshop Ideas'!$E$3:$E$77,'Summary - Supplier Workshop'!$B4)</f>
        <v>15</v>
      </c>
      <c r="D4" s="10">
        <f>COUNTIFS('Supplier Workshop Ideas'!$E:$E,$B4,'Supplier Workshop Ideas'!$V:$V,"Localisation")</f>
        <v>2</v>
      </c>
      <c r="E4" s="10">
        <f>C4-D4</f>
        <v>13</v>
      </c>
      <c r="F4" s="10">
        <v>4</v>
      </c>
      <c r="G4" s="10">
        <v>1</v>
      </c>
      <c r="H4" s="10">
        <f>COUNTIFS('Supplier Workshop Ideas'!$E$3:$E$77,'Summary - Supplier Workshop'!$B4,'Supplier Workshop Ideas'!$M$3:$M$77,"Yes",'Supplier Workshop Ideas'!$Q$3:$Q$77,"Yes")</f>
        <v>4</v>
      </c>
      <c r="I4" s="10">
        <f>COUNTIFS('Supplier Workshop Ideas'!$E$3:$E$77,'Summary - Supplier Workshop'!$B4,'Supplier Workshop Ideas'!$M$3:$M$77,"Yes",'Supplier Workshop Ideas'!$Q$3:$Q$77,"TBD")</f>
        <v>0</v>
      </c>
      <c r="J4" s="31"/>
    </row>
    <row r="5" spans="2:10" x14ac:dyDescent="0.25">
      <c r="B5" s="13" t="s">
        <v>1814</v>
      </c>
      <c r="C5" s="10">
        <f>COUNTIF('Supplier Workshop Ideas'!$E$3:$E$77,'Summary - Supplier Workshop'!$B5)</f>
        <v>4</v>
      </c>
      <c r="D5" s="10">
        <f>COUNTIFS('Supplier Workshop Ideas'!$E:$E,$B5,'Supplier Workshop Ideas'!$V:$V,"Localisation")</f>
        <v>0</v>
      </c>
      <c r="E5" s="10">
        <f t="shared" ref="E5:E14" si="0">C5-D5</f>
        <v>4</v>
      </c>
      <c r="F5" s="10">
        <v>1</v>
      </c>
      <c r="G5" s="10">
        <v>1</v>
      </c>
      <c r="H5" s="10">
        <f>COUNTIFS('Supplier Workshop Ideas'!$E$3:$E$77,'Summary - Supplier Workshop'!$B5,'Supplier Workshop Ideas'!$M$3:$M$77,"Yes",'Supplier Workshop Ideas'!$Q$3:$Q$77,"Yes")</f>
        <v>2</v>
      </c>
      <c r="I5" s="10">
        <f>COUNTIFS('Supplier Workshop Ideas'!$E$3:$E$77,'Summary - Supplier Workshop'!$B5,'Supplier Workshop Ideas'!$M$3:$M$77,"Yes",'Supplier Workshop Ideas'!$Q$3:$Q$77,"TBD")</f>
        <v>0</v>
      </c>
      <c r="J5" s="31"/>
    </row>
    <row r="6" spans="2:10" x14ac:dyDescent="0.25">
      <c r="B6" s="13" t="s">
        <v>1835</v>
      </c>
      <c r="C6" s="10">
        <f>COUNTIF('Supplier Workshop Ideas'!$E$3:$E$77,'Summary - Supplier Workshop'!$B6)</f>
        <v>3</v>
      </c>
      <c r="D6" s="10">
        <f>COUNTIFS('Supplier Workshop Ideas'!$E:$E,$B6,'Supplier Workshop Ideas'!$V:$V,"Localisation")</f>
        <v>0</v>
      </c>
      <c r="E6" s="10">
        <f t="shared" si="0"/>
        <v>3</v>
      </c>
      <c r="F6" s="10">
        <v>2</v>
      </c>
      <c r="G6" s="10">
        <v>0</v>
      </c>
      <c r="H6" s="10">
        <f>COUNTIFS('Supplier Workshop Ideas'!$E$3:$E$77,'Summary - Supplier Workshop'!$B6,'Supplier Workshop Ideas'!$M$3:$M$77,"Yes",'Supplier Workshop Ideas'!$Q$3:$Q$77,"Yes")</f>
        <v>0</v>
      </c>
      <c r="I6" s="10">
        <f>COUNTIFS('Supplier Workshop Ideas'!$E$3:$E$77,'Summary - Supplier Workshop'!$B6,'Supplier Workshop Ideas'!$M$3:$M$77,"Yes",'Supplier Workshop Ideas'!$Q$3:$Q$77,"TBD")</f>
        <v>0</v>
      </c>
      <c r="J6" s="31"/>
    </row>
    <row r="7" spans="2:10" x14ac:dyDescent="0.25">
      <c r="B7" s="13" t="s">
        <v>1849</v>
      </c>
      <c r="C7" s="10">
        <f>COUNTIF('Supplier Workshop Ideas'!$E$3:$E$77,'Summary - Supplier Workshop'!$B7)</f>
        <v>26</v>
      </c>
      <c r="D7" s="10">
        <f>COUNTIFS('Supplier Workshop Ideas'!$E:$E,$B7,'Supplier Workshop Ideas'!$V:$V,"Localisation")</f>
        <v>6</v>
      </c>
      <c r="E7" s="10">
        <f t="shared" si="0"/>
        <v>20</v>
      </c>
      <c r="F7" s="10">
        <v>4</v>
      </c>
      <c r="G7" s="10">
        <v>3</v>
      </c>
      <c r="H7" s="10">
        <f>COUNTIFS('Supplier Workshop Ideas'!$E$3:$E$77,'Summary - Supplier Workshop'!$B7,'Supplier Workshop Ideas'!$M$3:$M$77,"Yes",'Supplier Workshop Ideas'!$Q$3:$Q$77,"Yes")</f>
        <v>6</v>
      </c>
      <c r="I7" s="10">
        <f>COUNTIFS('Supplier Workshop Ideas'!$E$3:$E$77,'Summary - Supplier Workshop'!$B7,'Supplier Workshop Ideas'!$M$3:$M$77,"Yes",'Supplier Workshop Ideas'!$Q$3:$Q$77,"TBD")</f>
        <v>0</v>
      </c>
      <c r="J7" s="31"/>
    </row>
    <row r="8" spans="2:10" x14ac:dyDescent="0.25">
      <c r="B8" s="13" t="s">
        <v>1947</v>
      </c>
      <c r="C8" s="10">
        <f>COUNTIF('Supplier Workshop Ideas'!$E$3:$E$77,'Summary - Supplier Workshop'!$B8)</f>
        <v>4</v>
      </c>
      <c r="D8" s="10">
        <f>COUNTIFS('Supplier Workshop Ideas'!$E:$E,$B8,'Supplier Workshop Ideas'!$V:$V,"Localisation")</f>
        <v>0</v>
      </c>
      <c r="E8" s="10">
        <f t="shared" si="0"/>
        <v>4</v>
      </c>
      <c r="F8" s="10">
        <v>1</v>
      </c>
      <c r="G8" s="10">
        <f>COUNTIFS('Supplier Workshop Ideas'!$E$3:$E$77,'Summary - Supplier Workshop'!$B8,'Supplier Workshop Ideas'!$M$3:$M$77,"TBC")</f>
        <v>0</v>
      </c>
      <c r="H8" s="10">
        <f>COUNTIFS('Supplier Workshop Ideas'!$E$3:$E$77,'Summary - Supplier Workshop'!$B8,'Supplier Workshop Ideas'!$M$3:$M$77,"Yes",'Supplier Workshop Ideas'!$Q$3:$Q$77,"Yes")</f>
        <v>2</v>
      </c>
      <c r="I8" s="10">
        <f>COUNTIFS('Supplier Workshop Ideas'!$E$3:$E$77,'Summary - Supplier Workshop'!$B8,'Supplier Workshop Ideas'!$M$3:$M$77,"Yes",'Supplier Workshop Ideas'!$Q$3:$Q$77,"TBD")</f>
        <v>0</v>
      </c>
      <c r="J8" s="31"/>
    </row>
    <row r="9" spans="2:10" x14ac:dyDescent="0.25">
      <c r="B9" s="13" t="s">
        <v>1966</v>
      </c>
      <c r="C9" s="10">
        <f>COUNTIF('Supplier Workshop Ideas'!$E$3:$E$77,'Summary - Supplier Workshop'!$B9)</f>
        <v>1</v>
      </c>
      <c r="D9" s="10">
        <f>COUNTIFS('Supplier Workshop Ideas'!$E:$E,$B9,'Supplier Workshop Ideas'!$V:$V,"Localisation")</f>
        <v>0</v>
      </c>
      <c r="E9" s="10">
        <f t="shared" si="0"/>
        <v>1</v>
      </c>
      <c r="F9" s="10">
        <f>COUNTIFS('Supplier Workshop Ideas'!$E$3:$E$77,'Summary - Supplier Workshop'!$B9,'Supplier Workshop Ideas'!$M$3:$M$77,"Yes")</f>
        <v>1</v>
      </c>
      <c r="G9" s="10">
        <f>COUNTIFS('Supplier Workshop Ideas'!$E$3:$E$77,'Summary - Supplier Workshop'!$B9,'Supplier Workshop Ideas'!$M$3:$M$77,"TBC")</f>
        <v>0</v>
      </c>
      <c r="H9" s="10">
        <f>COUNTIFS('Supplier Workshop Ideas'!$E$3:$E$77,'Summary - Supplier Workshop'!$B9,'Supplier Workshop Ideas'!$M$3:$M$77,"Yes",'Supplier Workshop Ideas'!$Q$3:$Q$77,"Yes")</f>
        <v>0</v>
      </c>
      <c r="I9" s="10">
        <f>COUNTIFS('Supplier Workshop Ideas'!$E$3:$E$77,'Summary - Supplier Workshop'!$B9,'Supplier Workshop Ideas'!$M$3:$M$77,"Yes",'Supplier Workshop Ideas'!$Q$3:$Q$77,"TBD")</f>
        <v>1</v>
      </c>
      <c r="J9" s="31"/>
    </row>
    <row r="10" spans="2:10" x14ac:dyDescent="0.25">
      <c r="B10" s="13" t="s">
        <v>1973</v>
      </c>
      <c r="C10" s="10">
        <f>COUNTIF('Supplier Workshop Ideas'!$E$3:$E$77,'Summary - Supplier Workshop'!$B10)</f>
        <v>1</v>
      </c>
      <c r="D10" s="10">
        <f>COUNTIFS('Supplier Workshop Ideas'!$E:$E,$B10,'Supplier Workshop Ideas'!$V:$V,"Localisation")</f>
        <v>0</v>
      </c>
      <c r="E10" s="10">
        <f t="shared" si="0"/>
        <v>1</v>
      </c>
      <c r="F10" s="10">
        <f>COUNTIFS('Supplier Workshop Ideas'!$E$3:$E$77,'Summary - Supplier Workshop'!$B10,'Supplier Workshop Ideas'!$M$3:$M$77,"Yes")</f>
        <v>1</v>
      </c>
      <c r="G10" s="10">
        <f>COUNTIFS('Supplier Workshop Ideas'!$E$3:$E$77,'Summary - Supplier Workshop'!$B10,'Supplier Workshop Ideas'!$M$3:$M$77,"TBC")</f>
        <v>0</v>
      </c>
      <c r="H10" s="10">
        <f>COUNTIFS('Supplier Workshop Ideas'!$E$3:$E$77,'Summary - Supplier Workshop'!$B10,'Supplier Workshop Ideas'!$M$3:$M$77,"Yes",'Supplier Workshop Ideas'!$Q$3:$Q$77,"Yes")</f>
        <v>0</v>
      </c>
      <c r="I10" s="10">
        <f>COUNTIFS('Supplier Workshop Ideas'!$E$3:$E$77,'Summary - Supplier Workshop'!$B10,'Supplier Workshop Ideas'!$M$3:$M$77,"Yes",'Supplier Workshop Ideas'!$Q$3:$Q$77,"TBD")</f>
        <v>1</v>
      </c>
      <c r="J10" s="31"/>
    </row>
    <row r="11" spans="2:10" x14ac:dyDescent="0.25">
      <c r="B11" s="41" t="s">
        <v>1979</v>
      </c>
      <c r="C11" s="10">
        <f>COUNTIF('Supplier Workshop Ideas'!$E$3:$E$77,'Summary - Supplier Workshop'!$B11)</f>
        <v>4</v>
      </c>
      <c r="D11" s="10">
        <f>COUNTIFS('Supplier Workshop Ideas'!$E:$E,$B11,'Supplier Workshop Ideas'!$V:$V,"Localisation")</f>
        <v>0</v>
      </c>
      <c r="E11" s="10">
        <f t="shared" si="0"/>
        <v>4</v>
      </c>
      <c r="F11" s="10">
        <v>1</v>
      </c>
      <c r="G11" s="10">
        <f>COUNTIFS('Supplier Workshop Ideas'!$E$3:$E$77,'Summary - Supplier Workshop'!$B11,'Supplier Workshop Ideas'!$M$3:$M$77,"TBC")</f>
        <v>0</v>
      </c>
      <c r="H11" s="10">
        <f>COUNTIFS('Supplier Workshop Ideas'!$E$3:$E$77,'Summary - Supplier Workshop'!$B11,'Supplier Workshop Ideas'!$M$3:$M$77,"Yes",'Supplier Workshop Ideas'!$Q$3:$Q$77,"Yes")</f>
        <v>1</v>
      </c>
      <c r="I11" s="10">
        <f>COUNTIFS('Supplier Workshop Ideas'!$E$3:$E$77,'Summary - Supplier Workshop'!$B11,'Supplier Workshop Ideas'!$M$3:$M$77,"Yes",'Supplier Workshop Ideas'!$Q$3:$Q$77,"TBD")</f>
        <v>0</v>
      </c>
      <c r="J11" s="31"/>
    </row>
    <row r="12" spans="2:10" x14ac:dyDescent="0.25">
      <c r="B12" s="15" t="s">
        <v>1999</v>
      </c>
      <c r="C12" s="10">
        <f>COUNTIF('Supplier Workshop Ideas'!$E$3:$E$77,'Summary - Supplier Workshop'!$B12)</f>
        <v>6</v>
      </c>
      <c r="D12" s="10">
        <f>COUNTIFS('Supplier Workshop Ideas'!$E:$E,$B12,'Supplier Workshop Ideas'!$V:$V,"Localisation")</f>
        <v>0</v>
      </c>
      <c r="E12" s="10">
        <f t="shared" si="0"/>
        <v>6</v>
      </c>
      <c r="F12" s="10">
        <v>0</v>
      </c>
      <c r="G12" s="10">
        <v>5</v>
      </c>
      <c r="H12" s="10">
        <f>COUNTIFS('Supplier Workshop Ideas'!$E$3:$E$77,'Summary - Supplier Workshop'!$B12,'Supplier Workshop Ideas'!$M$3:$M$77,"Yes",'Supplier Workshop Ideas'!$Q$3:$Q$77,"Yes")</f>
        <v>0</v>
      </c>
      <c r="I12" s="10">
        <f>COUNTIFS('Supplier Workshop Ideas'!$E$3:$E$77,'Summary - Supplier Workshop'!$B12,'Supplier Workshop Ideas'!$M$3:$M$77,"Yes",'Supplier Workshop Ideas'!$Q$3:$Q$77,"TBD")</f>
        <v>0</v>
      </c>
      <c r="J12" s="31" t="s">
        <v>2059</v>
      </c>
    </row>
    <row r="13" spans="2:10" x14ac:dyDescent="0.25">
      <c r="B13" s="15" t="s">
        <v>2019</v>
      </c>
      <c r="C13" s="10">
        <f>COUNTIF('Supplier Workshop Ideas'!$E$3:$E$77,'Summary - Supplier Workshop'!$B13)</f>
        <v>1</v>
      </c>
      <c r="D13" s="10">
        <f>COUNTIFS('Supplier Workshop Ideas'!$E:$E,$B13,'Supplier Workshop Ideas'!$V:$V,"Localisation")</f>
        <v>0</v>
      </c>
      <c r="E13" s="10">
        <f t="shared" si="0"/>
        <v>1</v>
      </c>
      <c r="F13" s="10">
        <f>COUNTIFS('Supplier Workshop Ideas'!$E$3:$E$77,'Summary - Supplier Workshop'!$B13,'Supplier Workshop Ideas'!$M$3:$M$77,"Yes")</f>
        <v>0</v>
      </c>
      <c r="G13" s="10">
        <f>COUNTIFS('Supplier Workshop Ideas'!$E$3:$E$77,'Summary - Supplier Workshop'!$B13,'Supplier Workshop Ideas'!$M$3:$M$77,"TBC")</f>
        <v>1</v>
      </c>
      <c r="H13" s="10">
        <f>COUNTIFS('Supplier Workshop Ideas'!$E$3:$E$77,'Summary - Supplier Workshop'!$B13,'Supplier Workshop Ideas'!$M$3:$M$77,"Yes",'Supplier Workshop Ideas'!$Q$3:$Q$77,"Yes")</f>
        <v>0</v>
      </c>
      <c r="I13" s="10">
        <f>COUNTIFS('Supplier Workshop Ideas'!$E$3:$E$77,'Summary - Supplier Workshop'!$B13,'Supplier Workshop Ideas'!$M$3:$M$77,"Yes",'Supplier Workshop Ideas'!$Q$3:$Q$77,"TBD")</f>
        <v>0</v>
      </c>
      <c r="J13" s="58" t="s">
        <v>2060</v>
      </c>
    </row>
    <row r="14" spans="2:10" x14ac:dyDescent="0.25">
      <c r="B14" s="13" t="s">
        <v>2023</v>
      </c>
      <c r="C14" s="10">
        <f>COUNTIF('Supplier Workshop Ideas'!$E$3:$E$77,'Summary - Supplier Workshop'!$B14)</f>
        <v>9</v>
      </c>
      <c r="D14" s="10">
        <f>COUNTIFS('Supplier Workshop Ideas'!$E:$E,$B14,'Supplier Workshop Ideas'!$V:$V,"Localisation")</f>
        <v>0</v>
      </c>
      <c r="E14" s="10">
        <f t="shared" si="0"/>
        <v>9</v>
      </c>
      <c r="F14" s="10">
        <v>4</v>
      </c>
      <c r="G14" s="10">
        <v>0</v>
      </c>
      <c r="H14" s="10">
        <f>COUNTIFS('Supplier Workshop Ideas'!$E$3:$E$77,'Summary - Supplier Workshop'!$B14,'Supplier Workshop Ideas'!$M$3:$M$77,"Yes",'Supplier Workshop Ideas'!$Q$3:$Q$77,"Yes")</f>
        <v>0</v>
      </c>
      <c r="I14" s="10">
        <f>COUNTIFS('Supplier Workshop Ideas'!$E$3:$E$77,'Summary - Supplier Workshop'!$B14,'Supplier Workshop Ideas'!$M$3:$M$77,"Yes",'Supplier Workshop Ideas'!$Q$3:$Q$77,"TBD")</f>
        <v>0</v>
      </c>
      <c r="J14" s="31"/>
    </row>
    <row r="15" spans="2:10" x14ac:dyDescent="0.25">
      <c r="B15" s="47" t="s">
        <v>1722</v>
      </c>
      <c r="C15" s="47">
        <f>SUM(C4:C14)</f>
        <v>74</v>
      </c>
      <c r="D15" s="47">
        <f>SUM(D4:D14)</f>
        <v>8</v>
      </c>
      <c r="E15" s="47">
        <f>SUM(E4:E14)</f>
        <v>66</v>
      </c>
      <c r="F15" s="47">
        <f t="shared" ref="F15:I15" si="1">SUM(F4:F14)</f>
        <v>19</v>
      </c>
      <c r="G15" s="47">
        <f t="shared" si="1"/>
        <v>11</v>
      </c>
      <c r="H15" s="47">
        <f t="shared" si="1"/>
        <v>15</v>
      </c>
      <c r="I15" s="47">
        <f t="shared" si="1"/>
        <v>2</v>
      </c>
      <c r="J15" s="31"/>
    </row>
    <row r="19" spans="2:6" x14ac:dyDescent="0.25">
      <c r="B19" s="70" t="s">
        <v>2061</v>
      </c>
      <c r="C19" s="70"/>
      <c r="D19" s="70"/>
      <c r="E19" s="70"/>
      <c r="F19" s="70"/>
    </row>
    <row r="20" spans="2:6" x14ac:dyDescent="0.25">
      <c r="B20" s="48"/>
      <c r="C20" s="49" t="s">
        <v>2062</v>
      </c>
      <c r="D20" s="49" t="s">
        <v>2063</v>
      </c>
      <c r="E20" s="49" t="s">
        <v>68</v>
      </c>
      <c r="F20" s="49" t="s">
        <v>324</v>
      </c>
    </row>
    <row r="21" spans="2:6" x14ac:dyDescent="0.25">
      <c r="B21" s="50" t="s">
        <v>2064</v>
      </c>
      <c r="C21" s="16">
        <v>15</v>
      </c>
      <c r="D21" s="16">
        <v>12</v>
      </c>
      <c r="E21" s="16">
        <v>3</v>
      </c>
      <c r="F21" s="16">
        <v>0</v>
      </c>
    </row>
    <row r="22" spans="2:6" x14ac:dyDescent="0.25">
      <c r="B22" s="50" t="s">
        <v>2065</v>
      </c>
      <c r="C22" s="16">
        <v>33</v>
      </c>
      <c r="D22" s="16">
        <v>21</v>
      </c>
      <c r="E22" s="16">
        <v>8</v>
      </c>
      <c r="F22" s="16">
        <v>4</v>
      </c>
    </row>
    <row r="23" spans="2:6" x14ac:dyDescent="0.25">
      <c r="B23" s="50" t="s">
        <v>1946</v>
      </c>
      <c r="C23" s="16">
        <v>6</v>
      </c>
      <c r="D23" s="16">
        <v>4</v>
      </c>
      <c r="E23" s="16">
        <v>2</v>
      </c>
      <c r="F23" s="16">
        <v>0</v>
      </c>
    </row>
    <row r="24" spans="2:6" x14ac:dyDescent="0.25">
      <c r="B24" s="50" t="s">
        <v>2066</v>
      </c>
      <c r="C24" s="16">
        <v>7</v>
      </c>
      <c r="D24" s="16">
        <v>5</v>
      </c>
      <c r="E24" s="16">
        <v>1</v>
      </c>
      <c r="F24" s="16">
        <v>1</v>
      </c>
    </row>
    <row r="25" spans="2:6" x14ac:dyDescent="0.25">
      <c r="B25" s="51" t="s">
        <v>1722</v>
      </c>
      <c r="C25" s="52">
        <f>SUM(C21:C24)</f>
        <v>61</v>
      </c>
      <c r="D25" s="52">
        <f>SUM(D21:D24)</f>
        <v>42</v>
      </c>
      <c r="E25" s="52">
        <f>SUM(E21:E24)</f>
        <v>14</v>
      </c>
      <c r="F25" s="52">
        <f>SUM(F21:F24)</f>
        <v>5</v>
      </c>
    </row>
    <row r="26" spans="2:6" x14ac:dyDescent="0.25">
      <c r="B26"/>
      <c r="C26"/>
      <c r="D26"/>
      <c r="E26"/>
      <c r="F26"/>
    </row>
    <row r="27" spans="2:6" x14ac:dyDescent="0.25">
      <c r="B27"/>
      <c r="C27"/>
      <c r="D27"/>
      <c r="E27"/>
      <c r="F27"/>
    </row>
    <row r="28" spans="2:6" x14ac:dyDescent="0.25">
      <c r="B28" s="70" t="s">
        <v>2061</v>
      </c>
      <c r="C28" s="70"/>
      <c r="D28" s="70"/>
      <c r="E28" s="70"/>
      <c r="F28" s="70"/>
    </row>
    <row r="29" spans="2:6" x14ac:dyDescent="0.25">
      <c r="B29" s="48"/>
      <c r="C29" s="49" t="s">
        <v>2062</v>
      </c>
      <c r="D29" s="49" t="s">
        <v>2063</v>
      </c>
      <c r="E29" s="49" t="s">
        <v>68</v>
      </c>
      <c r="F29" s="49" t="s">
        <v>324</v>
      </c>
    </row>
    <row r="30" spans="2:6" x14ac:dyDescent="0.25">
      <c r="B30" s="50" t="s">
        <v>2067</v>
      </c>
      <c r="C30" s="16">
        <f>15+33</f>
        <v>48</v>
      </c>
      <c r="D30" s="16">
        <f>12+21</f>
        <v>33</v>
      </c>
      <c r="E30" s="16">
        <f>3+8</f>
        <v>11</v>
      </c>
      <c r="F30" s="16">
        <f>0+4</f>
        <v>4</v>
      </c>
    </row>
    <row r="31" spans="2:6" x14ac:dyDescent="0.25">
      <c r="B31" s="50" t="s">
        <v>2068</v>
      </c>
      <c r="C31" s="16">
        <v>6</v>
      </c>
      <c r="D31" s="16">
        <v>4</v>
      </c>
      <c r="E31" s="16">
        <v>2</v>
      </c>
      <c r="F31" s="16">
        <v>0</v>
      </c>
    </row>
    <row r="32" spans="2:6" x14ac:dyDescent="0.25">
      <c r="B32" s="50" t="s">
        <v>2069</v>
      </c>
      <c r="C32" s="16">
        <v>7</v>
      </c>
      <c r="D32" s="16">
        <v>5</v>
      </c>
      <c r="E32" s="16">
        <v>1</v>
      </c>
      <c r="F32" s="16">
        <v>1</v>
      </c>
    </row>
    <row r="33" spans="2:6" x14ac:dyDescent="0.25">
      <c r="B33" s="51" t="s">
        <v>1722</v>
      </c>
      <c r="C33" s="52">
        <f>SUM(C30:C32)</f>
        <v>61</v>
      </c>
      <c r="D33" s="52">
        <f>SUM(D30:D32)</f>
        <v>42</v>
      </c>
      <c r="E33" s="52">
        <f>SUM(E30:E32)</f>
        <v>14</v>
      </c>
      <c r="F33" s="52">
        <f>SUM(F30:F32)</f>
        <v>5</v>
      </c>
    </row>
  </sheetData>
  <mergeCells count="2">
    <mergeCell ref="B19:F19"/>
    <mergeCell ref="B28:F28"/>
  </mergeCells>
  <conditionalFormatting sqref="C4:I14">
    <cfRule type="cellIs" dxfId="0" priority="1" operator="equal">
      <formula>0</formula>
    </cfRule>
  </conditionalFormatting>
  <pageMargins left="0.7" right="0.7" top="0.75" bottom="0.75" header="0.3" footer="0.3"/>
  <pageSetup paperSize="9" orientation="portrait"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9FF1B74AFFD09C4B8B4611823F8F6DC4" ma:contentTypeVersion="14" ma:contentTypeDescription="Create a new document." ma:contentTypeScope="" ma:versionID="d0908942f31085b6bada81a6e30e9555">
  <xsd:schema xmlns:xsd="http://www.w3.org/2001/XMLSchema" xmlns:xs="http://www.w3.org/2001/XMLSchema" xmlns:p="http://schemas.microsoft.com/office/2006/metadata/properties" xmlns:ns2="08c6294e-ee9b-4443-97a0-84647feaaf79" xmlns:ns3="fc21f556-097e-4798-8ad5-934147d8f452" targetNamespace="http://schemas.microsoft.com/office/2006/metadata/properties" ma:root="true" ma:fieldsID="3a2d4e768e08c371c80d16da11c5608e" ns2:_="" ns3:_="">
    <xsd:import namespace="08c6294e-ee9b-4443-97a0-84647feaaf79"/>
    <xsd:import namespace="fc21f556-097e-4798-8ad5-934147d8f452"/>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lcf76f155ced4ddcb4097134ff3c332f" minOccurs="0"/>
                <xsd:element ref="ns3:TaxCatchAll" minOccurs="0"/>
                <xsd:element ref="ns2:MediaServiceDateTaken" minOccurs="0"/>
                <xsd:element ref="ns2:MediaServiceGenerationTime" minOccurs="0"/>
                <xsd:element ref="ns2:MediaServiceEventHashCode" minOccurs="0"/>
                <xsd:element ref="ns2:MediaServiceOCR" minOccurs="0"/>
                <xsd:element ref="ns2:MediaServiceObjectDetectorVersions" minOccurs="0"/>
                <xsd:element ref="ns2:MediaLengthInSecond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c6294e-ee9b-4443-97a0-84647feaaf7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9e04744b-537c-43e2-b610-df918102709a"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ObjectDetectorVersions" ma:index="19" nillable="true" ma:displayName="MediaServiceObjectDetectorVersions" ma:hidden="true" ma:indexed="true" ma:internalName="MediaServiceObjectDetectorVersions" ma:readOnly="true">
      <xsd:simpleType>
        <xsd:restriction base="dms:Text"/>
      </xsd:simpleType>
    </xsd:element>
    <xsd:element name="MediaLengthInSeconds" ma:index="20" nillable="true" ma:displayName="MediaLengthInSeconds" ma:hidden="true" ma:internalName="MediaLengthInSeconds" ma:readOnly="true">
      <xsd:simpleType>
        <xsd:restriction base="dms:Unknown"/>
      </xsd:simpleType>
    </xsd:element>
    <xsd:element name="MediaServiceSearchProperties" ma:index="21"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fc21f556-097e-4798-8ad5-934147d8f452"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TaxCatchAll" ma:index="14" nillable="true" ma:displayName="Taxonomy Catch All Column" ma:hidden="true" ma:list="{926285f1-94d0-41db-ac94-d62ca3909c16}" ma:internalName="TaxCatchAll" ma:showField="CatchAllData" ma:web="fc21f556-097e-4798-8ad5-934147d8f45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TaxCatchAll xmlns="fc21f556-097e-4798-8ad5-934147d8f452" xsi:nil="true"/>
    <lcf76f155ced4ddcb4097134ff3c332f xmlns="08c6294e-ee9b-4443-97a0-84647feaaf79">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3E3A039C-CDAB-4441-B3E3-8319DCC7C57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c6294e-ee9b-4443-97a0-84647feaaf79"/>
    <ds:schemaRef ds:uri="fc21f556-097e-4798-8ad5-934147d8f45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F73D626D-A8B8-4638-8AC8-C5B5E0ABC3DD}">
  <ds:schemaRefs>
    <ds:schemaRef ds:uri="http://schemas.microsoft.com/sharepoint/v3/contenttype/forms"/>
  </ds:schemaRefs>
</ds:datastoreItem>
</file>

<file path=customXml/itemProps3.xml><?xml version="1.0" encoding="utf-8"?>
<ds:datastoreItem xmlns:ds="http://schemas.openxmlformats.org/officeDocument/2006/customXml" ds:itemID="{0A274E50-FBD1-437D-B417-92C23BFFC0EF}">
  <ds:schemaRefs>
    <ds:schemaRef ds:uri="http://schemas.microsoft.com/office/2006/metadata/properties"/>
    <ds:schemaRef ds:uri="http://schemas.microsoft.com/office/infopath/2007/PartnerControls"/>
    <ds:schemaRef ds:uri="fc21f556-097e-4798-8ad5-934147d8f452"/>
    <ds:schemaRef ds:uri="08c6294e-ee9b-4443-97a0-84647feaaf7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AIML Dummy ideas</vt:lpstr>
      <vt:lpstr>Supplier Workshop Ideas</vt:lpstr>
      <vt:lpstr>Summary - Supplier Workshop</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openpyxl</dc:creator>
  <cp:keywords/>
  <dc:description/>
  <cp:lastModifiedBy>Jaivik Jariwala</cp:lastModifiedBy>
  <cp:revision/>
  <dcterms:created xsi:type="dcterms:W3CDTF">2024-04-04T05:09:57Z</dcterms:created>
  <dcterms:modified xsi:type="dcterms:W3CDTF">2025-03-12T17:41:54Z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0x0101009FF1B74AFFD09C4B8B4611823F8F6DC4</vt:lpwstr>
  </property>
  <property fmtid="{D5CDD505-2E9C-101B-9397-08002B2CF9AE}" pid="3" name="MediaServiceImageTags">
    <vt:lpwstr/>
  </property>
</Properties>
</file>